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drawings/drawing4.xml" ContentType="application/vnd.openxmlformats-officedocument.drawing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172.30.9.1\総務課\経理班\02　旅費\赴任旅費計算補助ツール\"/>
    </mc:Choice>
  </mc:AlternateContent>
  <workbookProtection workbookAlgorithmName="SHA-512" workbookHashValue="bZ+nIbvuQ7IGSK85KCNdrFZQN72g+C8wI6aWaJTycAPmrdEyzfZN7tsVr257xBodCXlRI2L9nW1f8OM7AY+MJg==" workbookSaltValue="oalPfxoi2l0za7zdND8+gA==" workbookSpinCount="100000" lockStructure="1"/>
  <bookViews>
    <workbookView xWindow="0" yWindow="0" windowWidth="20490" windowHeight="10185" activeTab="3"/>
  </bookViews>
  <sheets>
    <sheet name="①入力シート" sheetId="1" r:id="rId1"/>
    <sheet name="②請求書" sheetId="3" r:id="rId2"/>
    <sheet name="③送付表" sheetId="4" r:id="rId3"/>
    <sheet name="④差し替え連絡書" sheetId="9" r:id="rId4"/>
    <sheet name="制度のまとめ" sheetId="5" r:id="rId5"/>
    <sheet name="請求書 (手入力用)" sheetId="6" r:id="rId6"/>
    <sheet name="リストデータ" sheetId="2" state="hidden" r:id="rId7"/>
  </sheets>
  <definedNames>
    <definedName name="_xlnm._FilterDatabase" localSheetId="5" hidden="1">'請求書 (手入力用)'!$A$2:$BG$46</definedName>
    <definedName name="_xlnm.Print_Area" localSheetId="0">①入力シート!$A$1:$L$139</definedName>
    <definedName name="_xlnm.Print_Area" localSheetId="1">②請求書!$A$1:$BG$47</definedName>
    <definedName name="_xlnm.Print_Area" localSheetId="2">③送付表!$A$1:$Q$55</definedName>
    <definedName name="_xlnm.Print_Area" localSheetId="3">④差し替え連絡書!$A$1:$Q$53</definedName>
    <definedName name="_xlnm.Print_Area" localSheetId="4">制度のまとめ!$A$1:$J$35</definedName>
    <definedName name="_xlnm.Print_Area" localSheetId="5">'請求書 (手入力用)'!$A$1:$BG$47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6" l="1"/>
  <c r="G9" i="3" l="1"/>
  <c r="G11" i="6" l="1"/>
  <c r="J8" i="6"/>
  <c r="J9" i="6" s="1"/>
  <c r="AE2" i="3"/>
  <c r="G11" i="3"/>
  <c r="J11" i="3" s="1"/>
  <c r="J8" i="3"/>
  <c r="J9" i="3" s="1"/>
  <c r="P54" i="1" l="1"/>
  <c r="S37" i="1"/>
  <c r="R37" i="1"/>
  <c r="Q37" i="1"/>
  <c r="P37" i="1"/>
  <c r="O37" i="1"/>
  <c r="S35" i="1"/>
  <c r="R35" i="1"/>
  <c r="Q35" i="1"/>
  <c r="P35" i="1"/>
  <c r="O35" i="1"/>
  <c r="C8" i="9" l="1"/>
  <c r="E6" i="9"/>
  <c r="C6" i="9"/>
  <c r="E4" i="9"/>
  <c r="C4" i="9"/>
  <c r="F97" i="1"/>
  <c r="C71" i="1"/>
  <c r="F61" i="1"/>
  <c r="C35" i="1"/>
  <c r="E6" i="4" l="1"/>
  <c r="C8" i="4" l="1"/>
  <c r="J70" i="1" l="1"/>
  <c r="AE51" i="1" s="1"/>
  <c r="J34" i="1"/>
  <c r="AE47" i="1" s="1"/>
  <c r="BB38" i="6" l="1"/>
  <c r="BB37" i="6"/>
  <c r="BB36" i="6"/>
  <c r="BB34" i="6"/>
  <c r="BB34" i="3"/>
  <c r="AX29" i="6"/>
  <c r="A50" i="6"/>
  <c r="BI34" i="6" s="1"/>
  <c r="AL29" i="6"/>
  <c r="BA23" i="6" s="1"/>
  <c r="AL26" i="6"/>
  <c r="AL25" i="6"/>
  <c r="J11" i="6"/>
  <c r="AO45" i="6"/>
  <c r="AX39" i="6" l="1"/>
  <c r="L34" i="1"/>
  <c r="BB36" i="3" l="1"/>
  <c r="BA13" i="3" l="1"/>
  <c r="D69" i="1" l="1"/>
  <c r="D70" i="1" s="1"/>
  <c r="O36" i="1" s="1"/>
  <c r="P55" i="1"/>
  <c r="AO45" i="3" l="1"/>
  <c r="C6" i="4"/>
  <c r="E4" i="4"/>
  <c r="C4" i="4"/>
  <c r="L4" i="4"/>
  <c r="F25" i="1" l="1"/>
  <c r="F11" i="1"/>
  <c r="R42" i="1"/>
  <c r="R41" i="1"/>
  <c r="N40" i="1"/>
  <c r="N42" i="1"/>
  <c r="H69" i="1"/>
  <c r="G70" i="1"/>
  <c r="P36" i="1" s="1"/>
  <c r="H33" i="1"/>
  <c r="G34" i="1"/>
  <c r="G138" i="1" l="1"/>
  <c r="D34" i="1"/>
  <c r="O34" i="1" s="1"/>
  <c r="G42" i="1"/>
  <c r="BB38" i="3"/>
  <c r="BB37" i="3"/>
  <c r="A50" i="3"/>
  <c r="I36" i="3" s="1"/>
  <c r="AX39" i="3" l="1"/>
  <c r="I37" i="3"/>
  <c r="I38" i="3"/>
  <c r="BI34" i="3"/>
  <c r="I37" i="1" l="1"/>
  <c r="I49" i="1"/>
  <c r="I43" i="1"/>
  <c r="P61" i="1"/>
  <c r="P60" i="1"/>
  <c r="P59" i="1"/>
  <c r="P57" i="1"/>
  <c r="P56" i="1"/>
  <c r="O40" i="1" l="1"/>
  <c r="G96" i="1"/>
  <c r="G90" i="1"/>
  <c r="G84" i="1"/>
  <c r="R60" i="1" s="1"/>
  <c r="G78" i="1"/>
  <c r="J72" i="1" l="1"/>
  <c r="R59" i="1"/>
  <c r="L70" i="1"/>
  <c r="O42" i="1" s="1"/>
  <c r="F115" i="1"/>
  <c r="S74" i="1"/>
  <c r="S72" i="1"/>
  <c r="P87" i="1"/>
  <c r="O87" i="1"/>
  <c r="P86" i="1"/>
  <c r="O86" i="1"/>
  <c r="P85" i="1"/>
  <c r="O85" i="1"/>
  <c r="P84" i="1"/>
  <c r="O84" i="1"/>
  <c r="P82" i="1"/>
  <c r="O82" i="1"/>
  <c r="P81" i="1"/>
  <c r="O81" i="1"/>
  <c r="P80" i="1"/>
  <c r="O80" i="1"/>
  <c r="P79" i="1"/>
  <c r="O79" i="1"/>
  <c r="O54" i="1"/>
  <c r="Q45" i="1"/>
  <c r="AA48" i="1"/>
  <c r="Z37" i="1" s="1"/>
  <c r="W62" i="1"/>
  <c r="V62" i="1"/>
  <c r="U62" i="1"/>
  <c r="T62" i="1"/>
  <c r="S62" i="1"/>
  <c r="W61" i="1"/>
  <c r="W60" i="1"/>
  <c r="V61" i="1"/>
  <c r="U61" i="1"/>
  <c r="T61" i="1"/>
  <c r="S61" i="1"/>
  <c r="V60" i="1"/>
  <c r="U60" i="1"/>
  <c r="T60" i="1"/>
  <c r="S60" i="1"/>
  <c r="W59" i="1"/>
  <c r="V59" i="1"/>
  <c r="U59" i="1"/>
  <c r="T59" i="1"/>
  <c r="S59" i="1"/>
  <c r="R62" i="1"/>
  <c r="R61" i="1"/>
  <c r="S57" i="1"/>
  <c r="W57" i="1"/>
  <c r="V57" i="1"/>
  <c r="U57" i="1"/>
  <c r="T57" i="1"/>
  <c r="W56" i="1"/>
  <c r="V56" i="1"/>
  <c r="U56" i="1"/>
  <c r="T56" i="1"/>
  <c r="S56" i="1"/>
  <c r="W55" i="1"/>
  <c r="V55" i="1"/>
  <c r="U55" i="1"/>
  <c r="T55" i="1"/>
  <c r="S55" i="1"/>
  <c r="W54" i="1"/>
  <c r="V54" i="1"/>
  <c r="U54" i="1"/>
  <c r="T54" i="1"/>
  <c r="S54" i="1"/>
  <c r="AA54" i="1"/>
  <c r="AB39" i="1" s="1"/>
  <c r="AA53" i="1"/>
  <c r="AA39" i="1" s="1"/>
  <c r="AA52" i="1"/>
  <c r="Z39" i="1" s="1"/>
  <c r="AA50" i="1"/>
  <c r="AB37" i="1" s="1"/>
  <c r="AA49" i="1"/>
  <c r="AA37" i="1" s="1"/>
  <c r="I55" i="1"/>
  <c r="L36" i="1" s="1"/>
  <c r="T75" i="1" l="1"/>
  <c r="S73" i="1"/>
  <c r="R75" i="1"/>
  <c r="S75" i="1"/>
  <c r="P75" i="1"/>
  <c r="AC52" i="1"/>
  <c r="AB52" i="1"/>
  <c r="L26" i="3"/>
  <c r="Q75" i="1"/>
  <c r="AD52" i="1"/>
  <c r="AE52" i="1"/>
  <c r="O75" i="1"/>
  <c r="AD48" i="1"/>
  <c r="AF52" i="1"/>
  <c r="P73" i="1"/>
  <c r="T73" i="1"/>
  <c r="O73" i="1"/>
  <c r="Q73" i="1"/>
  <c r="R73" i="1"/>
  <c r="AC48" i="1"/>
  <c r="L27" i="3"/>
  <c r="AE48" i="1"/>
  <c r="L28" i="3"/>
  <c r="AB48" i="1"/>
  <c r="AF48" i="1"/>
  <c r="AG26" i="3" l="1"/>
  <c r="AB26" i="3"/>
  <c r="R26" i="3"/>
  <c r="S49" i="1" l="1"/>
  <c r="S47" i="1"/>
  <c r="P62" i="1"/>
  <c r="O62" i="1"/>
  <c r="O61" i="1"/>
  <c r="O60" i="1"/>
  <c r="O59" i="1"/>
  <c r="O57" i="1"/>
  <c r="O56" i="1"/>
  <c r="O55" i="1"/>
  <c r="P48" i="1" l="1"/>
  <c r="O48" i="1"/>
  <c r="R48" i="1"/>
  <c r="Q48" i="1"/>
  <c r="T50" i="1"/>
  <c r="O50" i="1"/>
  <c r="Q50" i="1"/>
  <c r="R50" i="1"/>
  <c r="S50" i="1"/>
  <c r="P50" i="1"/>
  <c r="S48" i="1"/>
  <c r="T48" i="1"/>
  <c r="H105" i="1"/>
  <c r="AL21" i="3" s="1"/>
  <c r="AB20" i="3"/>
  <c r="F20" i="3"/>
  <c r="Z2" i="3"/>
  <c r="AJ17" i="3"/>
  <c r="AJ16" i="3"/>
  <c r="F17" i="3"/>
  <c r="F16" i="3"/>
  <c r="AM15" i="3"/>
  <c r="I15" i="3"/>
  <c r="F19" i="3" s="1"/>
  <c r="AM14" i="3"/>
  <c r="I14" i="3"/>
  <c r="AN13" i="3"/>
  <c r="AA13" i="3"/>
  <c r="F13" i="3"/>
  <c r="AB25" i="3" l="1"/>
  <c r="L25" i="3"/>
  <c r="W25" i="3"/>
  <c r="AG25" i="3"/>
  <c r="R25" i="3"/>
  <c r="AG21" i="3"/>
  <c r="F113" i="1"/>
  <c r="N113" i="1" s="1"/>
  <c r="D72" i="1"/>
  <c r="Z21" i="3" l="1"/>
  <c r="AL25" i="3"/>
  <c r="N115" i="1"/>
  <c r="AF21" i="3" s="1"/>
  <c r="AA21" i="3"/>
  <c r="A70" i="1"/>
  <c r="G101" i="1"/>
  <c r="I91" i="1"/>
  <c r="I85" i="1"/>
  <c r="I79" i="1"/>
  <c r="I73" i="1"/>
  <c r="G60" i="1"/>
  <c r="R57" i="1" s="1"/>
  <c r="G54" i="1"/>
  <c r="R56" i="1" s="1"/>
  <c r="G48" i="1"/>
  <c r="R54" i="1"/>
  <c r="G66" i="1"/>
  <c r="Z58" i="1" s="1"/>
  <c r="P34" i="1"/>
  <c r="F109" i="1" s="1"/>
  <c r="F107" i="1"/>
  <c r="R55" i="1" l="1"/>
  <c r="J36" i="1"/>
  <c r="Z59" i="1"/>
  <c r="Z60" i="1"/>
  <c r="L72" i="1"/>
  <c r="O43" i="1" s="1"/>
  <c r="S42" i="1" s="1"/>
  <c r="W26" i="3"/>
  <c r="AL26" i="3" s="1"/>
  <c r="Z57" i="1"/>
  <c r="AX26" i="6" s="1"/>
  <c r="F111" i="1"/>
  <c r="N111" i="1" s="1"/>
  <c r="T21" i="3" s="1"/>
  <c r="N109" i="1"/>
  <c r="O21" i="3" s="1"/>
  <c r="I21" i="3"/>
  <c r="N107" i="1"/>
  <c r="N21" i="3" s="1"/>
  <c r="O41" i="1"/>
  <c r="AX30" i="6" l="1"/>
  <c r="AX17" i="6" s="1"/>
  <c r="AX21" i="6" s="1"/>
  <c r="AU44" i="6" s="1"/>
  <c r="BA25" i="6"/>
  <c r="AX26" i="3"/>
  <c r="BA25" i="3" s="1"/>
  <c r="S41" i="1"/>
  <c r="Q40" i="1"/>
  <c r="P40" i="1"/>
  <c r="F118" i="1" s="1"/>
  <c r="F128" i="1" s="1"/>
  <c r="U21" i="3"/>
  <c r="H134" i="1" l="1"/>
  <c r="J134" i="1" s="1"/>
  <c r="N132" i="1"/>
  <c r="G132" i="1" s="1"/>
  <c r="F132" i="1" s="1"/>
  <c r="G134" i="1"/>
  <c r="Q70" i="1"/>
  <c r="R29" i="3" s="1"/>
  <c r="F126" i="1"/>
  <c r="N126" i="1" s="1"/>
  <c r="Z22" i="3" s="1"/>
  <c r="F124" i="1"/>
  <c r="N124" i="1" s="1"/>
  <c r="T22" i="3" s="1"/>
  <c r="H118" i="1"/>
  <c r="AL22" i="3" s="1"/>
  <c r="AL31" i="3" s="1"/>
  <c r="F120" i="1"/>
  <c r="F122" i="1"/>
  <c r="N122" i="1" s="1"/>
  <c r="G135" i="1" l="1"/>
  <c r="F134" i="1" s="1"/>
  <c r="AX29" i="3" s="1"/>
  <c r="BD27" i="3" s="1"/>
  <c r="AX24" i="3"/>
  <c r="AB29" i="3"/>
  <c r="AG29" i="3"/>
  <c r="W29" i="3"/>
  <c r="L29" i="3"/>
  <c r="N128" i="1"/>
  <c r="AF22" i="3" s="1"/>
  <c r="AF31" i="3" s="1"/>
  <c r="AG22" i="3"/>
  <c r="AG31" i="3" s="1"/>
  <c r="I22" i="3"/>
  <c r="I31" i="3" s="1"/>
  <c r="N120" i="1"/>
  <c r="N22" i="3" s="1"/>
  <c r="N31" i="3" s="1"/>
  <c r="T31" i="3"/>
  <c r="O22" i="3"/>
  <c r="O31" i="3" s="1"/>
  <c r="AA22" i="3"/>
  <c r="AA31" i="3" s="1"/>
  <c r="U22" i="3"/>
  <c r="U31" i="3" s="1"/>
  <c r="Z31" i="3"/>
  <c r="AX30" i="3" l="1"/>
  <c r="AX17" i="3" s="1"/>
  <c r="AX21" i="3" s="1"/>
  <c r="AU44" i="3" s="1"/>
  <c r="AL29" i="3"/>
  <c r="BA23" i="3" s="1"/>
</calcChain>
</file>

<file path=xl/comments1.xml><?xml version="1.0" encoding="utf-8"?>
<comments xmlns="http://schemas.openxmlformats.org/spreadsheetml/2006/main">
  <authors>
    <author>okayamaken</author>
  </authors>
  <commentList>
    <comment ref="D1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2024/1/1
のように入力</t>
        </r>
      </text>
    </comment>
    <comment ref="D1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2024/1/1
のように入力</t>
        </r>
      </text>
    </comment>
    <comment ref="D1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2024/1/1
のように入力</t>
        </r>
      </text>
    </comment>
    <comment ref="H3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路程表に応じた距離を入力</t>
        </r>
      </text>
    </comment>
    <comment ref="H7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路程表に応じた距離を入力</t>
        </r>
      </text>
    </comment>
  </commentList>
</comments>
</file>

<file path=xl/sharedStrings.xml><?xml version="1.0" encoding="utf-8"?>
<sst xmlns="http://schemas.openxmlformats.org/spreadsheetml/2006/main" count="771" uniqueCount="267">
  <si>
    <t>所属名</t>
    <rPh sb="0" eb="2">
      <t>ショゾク</t>
    </rPh>
    <rPh sb="2" eb="3">
      <t>メイ</t>
    </rPh>
    <phoneticPr fontId="2"/>
  </si>
  <si>
    <t>担当者名</t>
    <rPh sb="0" eb="3">
      <t>タントウシャ</t>
    </rPh>
    <rPh sb="3" eb="4">
      <t>メイ</t>
    </rPh>
    <phoneticPr fontId="2"/>
  </si>
  <si>
    <t>赴任旅費請求者</t>
    <rPh sb="0" eb="2">
      <t>フニン</t>
    </rPh>
    <rPh sb="2" eb="4">
      <t>リョヒ</t>
    </rPh>
    <rPh sb="4" eb="7">
      <t>セイキュウシャ</t>
    </rPh>
    <phoneticPr fontId="2"/>
  </si>
  <si>
    <t>職名</t>
    <rPh sb="0" eb="2">
      <t>ショクメイ</t>
    </rPh>
    <phoneticPr fontId="2"/>
  </si>
  <si>
    <t>氏名</t>
    <rPh sb="0" eb="2">
      <t>シメイ</t>
    </rPh>
    <phoneticPr fontId="2"/>
  </si>
  <si>
    <t>赴任の区分</t>
    <rPh sb="0" eb="2">
      <t>フニン</t>
    </rPh>
    <rPh sb="3" eb="5">
      <t>クブン</t>
    </rPh>
    <phoneticPr fontId="2"/>
  </si>
  <si>
    <t>異動に伴う移転</t>
    <rPh sb="0" eb="2">
      <t>イドウ</t>
    </rPh>
    <rPh sb="3" eb="4">
      <t>トモナ</t>
    </rPh>
    <rPh sb="5" eb="7">
      <t>イテン</t>
    </rPh>
    <phoneticPr fontId="2"/>
  </si>
  <si>
    <t>採用・派遣に伴う移転</t>
    <rPh sb="0" eb="2">
      <t>サイヨウ</t>
    </rPh>
    <rPh sb="3" eb="5">
      <t>ハケン</t>
    </rPh>
    <rPh sb="6" eb="7">
      <t>トモナ</t>
    </rPh>
    <rPh sb="8" eb="10">
      <t>イテン</t>
    </rPh>
    <phoneticPr fontId="2"/>
  </si>
  <si>
    <t>退職に伴う移転</t>
    <rPh sb="0" eb="2">
      <t>タイショク</t>
    </rPh>
    <rPh sb="3" eb="4">
      <t>トモナ</t>
    </rPh>
    <rPh sb="5" eb="7">
      <t>イテン</t>
    </rPh>
    <phoneticPr fontId="2"/>
  </si>
  <si>
    <t>異動内示日</t>
    <rPh sb="0" eb="2">
      <t>イドウ</t>
    </rPh>
    <rPh sb="2" eb="4">
      <t>ナイジ</t>
    </rPh>
    <rPh sb="4" eb="5">
      <t>ビ</t>
    </rPh>
    <phoneticPr fontId="2"/>
  </si>
  <si>
    <t>発令年月日</t>
    <rPh sb="0" eb="2">
      <t>ハツレイ</t>
    </rPh>
    <rPh sb="2" eb="5">
      <t>ネンガッピ</t>
    </rPh>
    <phoneticPr fontId="2"/>
  </si>
  <si>
    <t>移転日</t>
    <rPh sb="0" eb="3">
      <t>イテンビ</t>
    </rPh>
    <phoneticPr fontId="2"/>
  </si>
  <si>
    <t>勤務地</t>
    <rPh sb="0" eb="3">
      <t>キンムチ</t>
    </rPh>
    <phoneticPr fontId="2"/>
  </si>
  <si>
    <t>旧</t>
    <rPh sb="0" eb="1">
      <t>キュウ</t>
    </rPh>
    <phoneticPr fontId="2"/>
  </si>
  <si>
    <t>新</t>
    <rPh sb="0" eb="1">
      <t>シン</t>
    </rPh>
    <phoneticPr fontId="2"/>
  </si>
  <si>
    <t>移転方法（実際に移転した方法）</t>
    <rPh sb="0" eb="2">
      <t>イテン</t>
    </rPh>
    <rPh sb="2" eb="4">
      <t>ホウホウ</t>
    </rPh>
    <rPh sb="5" eb="7">
      <t>ジッサイ</t>
    </rPh>
    <rPh sb="8" eb="10">
      <t>イテン</t>
    </rPh>
    <rPh sb="12" eb="14">
      <t>ホウホウ</t>
    </rPh>
    <phoneticPr fontId="2"/>
  </si>
  <si>
    <t>自家用車</t>
    <rPh sb="0" eb="4">
      <t>ジカヨウシャ</t>
    </rPh>
    <phoneticPr fontId="2"/>
  </si>
  <si>
    <t>公共交通機関</t>
    <rPh sb="0" eb="2">
      <t>コウキョウ</t>
    </rPh>
    <rPh sb="2" eb="4">
      <t>コウツウ</t>
    </rPh>
    <rPh sb="4" eb="6">
      <t>キカン</t>
    </rPh>
    <phoneticPr fontId="2"/>
  </si>
  <si>
    <t>その他</t>
    <rPh sb="2" eb="3">
      <t>タ</t>
    </rPh>
    <phoneticPr fontId="2"/>
  </si>
  <si>
    <t>入居区分</t>
    <rPh sb="0" eb="2">
      <t>ニュウキョ</t>
    </rPh>
    <rPh sb="2" eb="4">
      <t>クブン</t>
    </rPh>
    <phoneticPr fontId="2"/>
  </si>
  <si>
    <t>扶養親族情報</t>
    <rPh sb="0" eb="2">
      <t>フヨウ</t>
    </rPh>
    <rPh sb="2" eb="4">
      <t>シンゾク</t>
    </rPh>
    <rPh sb="4" eb="6">
      <t>ジョウホウ</t>
    </rPh>
    <phoneticPr fontId="2"/>
  </si>
  <si>
    <t>12才以上</t>
    <rPh sb="2" eb="3">
      <t>サイ</t>
    </rPh>
    <rPh sb="3" eb="5">
      <t>イジョウ</t>
    </rPh>
    <phoneticPr fontId="2"/>
  </si>
  <si>
    <t>6～12才未満</t>
    <rPh sb="4" eb="5">
      <t>サイ</t>
    </rPh>
    <rPh sb="5" eb="7">
      <t>ミマン</t>
    </rPh>
    <phoneticPr fontId="2"/>
  </si>
  <si>
    <t>6才未満</t>
    <rPh sb="1" eb="2">
      <t>サイ</t>
    </rPh>
    <rPh sb="2" eb="4">
      <t>ミマン</t>
    </rPh>
    <phoneticPr fontId="2"/>
  </si>
  <si>
    <t>人</t>
    <rPh sb="0" eb="1">
      <t>ニン</t>
    </rPh>
    <phoneticPr fontId="2"/>
  </si>
  <si>
    <t>扶養親族あり</t>
    <rPh sb="0" eb="2">
      <t>フヨウ</t>
    </rPh>
    <rPh sb="2" eb="4">
      <t>シンゾク</t>
    </rPh>
    <phoneticPr fontId="2"/>
  </si>
  <si>
    <t>扶養親族なし</t>
    <rPh sb="0" eb="2">
      <t>フヨウ</t>
    </rPh>
    <rPh sb="2" eb="4">
      <t>シンゾク</t>
    </rPh>
    <phoneticPr fontId="2"/>
  </si>
  <si>
    <t>①</t>
    <phoneticPr fontId="2"/>
  </si>
  <si>
    <t>旧住所（A）</t>
    <rPh sb="0" eb="3">
      <t>キュウジュウショ</t>
    </rPh>
    <phoneticPr fontId="2"/>
  </si>
  <si>
    <t>新住所（B）</t>
    <rPh sb="0" eb="3">
      <t>シンジュウショ</t>
    </rPh>
    <phoneticPr fontId="2"/>
  </si>
  <si>
    <t>所在地（C）</t>
    <rPh sb="0" eb="3">
      <t>ショザイチ</t>
    </rPh>
    <phoneticPr fontId="2"/>
  </si>
  <si>
    <t>所在地（D）</t>
    <rPh sb="0" eb="3">
      <t>ショザイチ</t>
    </rPh>
    <phoneticPr fontId="2"/>
  </si>
  <si>
    <t>～</t>
    <phoneticPr fontId="2"/>
  </si>
  <si>
    <t>km</t>
    <phoneticPr fontId="2"/>
  </si>
  <si>
    <t>地区名</t>
    <rPh sb="0" eb="3">
      <t>チクメイ</t>
    </rPh>
    <phoneticPr fontId="2"/>
  </si>
  <si>
    <t>鉄道</t>
    <rPh sb="0" eb="2">
      <t>テツドウ</t>
    </rPh>
    <phoneticPr fontId="2"/>
  </si>
  <si>
    <t>バス</t>
    <phoneticPr fontId="2"/>
  </si>
  <si>
    <t>船</t>
    <rPh sb="0" eb="1">
      <t>フネ</t>
    </rPh>
    <phoneticPr fontId="2"/>
  </si>
  <si>
    <t>航空機</t>
    <rPh sb="0" eb="3">
      <t>コウクウキ</t>
    </rPh>
    <phoneticPr fontId="2"/>
  </si>
  <si>
    <t>特急</t>
    <rPh sb="0" eb="2">
      <t>トッキュウ</t>
    </rPh>
    <phoneticPr fontId="2"/>
  </si>
  <si>
    <t>急行</t>
    <rPh sb="0" eb="2">
      <t>キュウコウ</t>
    </rPh>
    <phoneticPr fontId="2"/>
  </si>
  <si>
    <t>普通</t>
    <rPh sb="0" eb="2">
      <t>フツウ</t>
    </rPh>
    <phoneticPr fontId="2"/>
  </si>
  <si>
    <t>円</t>
    <rPh sb="0" eb="1">
      <t>エン</t>
    </rPh>
    <phoneticPr fontId="2"/>
  </si>
  <si>
    <t>計</t>
    <rPh sb="0" eb="1">
      <t>ケイ</t>
    </rPh>
    <phoneticPr fontId="2"/>
  </si>
  <si>
    <t>※旅行雑費の有無</t>
    <rPh sb="1" eb="3">
      <t>リョコウ</t>
    </rPh>
    <rPh sb="3" eb="5">
      <t>ザッピ</t>
    </rPh>
    <rPh sb="6" eb="8">
      <t>ウム</t>
    </rPh>
    <phoneticPr fontId="2"/>
  </si>
  <si>
    <t>有</t>
    <rPh sb="0" eb="1">
      <t>ア</t>
    </rPh>
    <phoneticPr fontId="2"/>
  </si>
  <si>
    <t>無</t>
    <rPh sb="0" eb="1">
      <t>ナ</t>
    </rPh>
    <phoneticPr fontId="2"/>
  </si>
  <si>
    <t>旅費（円）</t>
    <rPh sb="0" eb="2">
      <t>リョヒ</t>
    </rPh>
    <rPh sb="3" eb="4">
      <t>エン</t>
    </rPh>
    <phoneticPr fontId="2"/>
  </si>
  <si>
    <t>鉄路換算（km）</t>
    <rPh sb="0" eb="2">
      <t>テツロ</t>
    </rPh>
    <rPh sb="2" eb="4">
      <t>カンサン</t>
    </rPh>
    <phoneticPr fontId="2"/>
  </si>
  <si>
    <t>②</t>
    <phoneticPr fontId="2"/>
  </si>
  <si>
    <t>（A）</t>
    <phoneticPr fontId="2"/>
  </si>
  <si>
    <t>（B）</t>
    <phoneticPr fontId="2"/>
  </si>
  <si>
    <t>③</t>
    <phoneticPr fontId="2"/>
  </si>
  <si>
    <t>④</t>
    <phoneticPr fontId="2"/>
  </si>
  <si>
    <t>（D)</t>
    <phoneticPr fontId="2"/>
  </si>
  <si>
    <t>旧住所地</t>
    <rPh sb="0" eb="3">
      <t>キュウジュウショ</t>
    </rPh>
    <rPh sb="3" eb="4">
      <t>チ</t>
    </rPh>
    <phoneticPr fontId="2"/>
  </si>
  <si>
    <t>最寄り駅orバス停</t>
    <rPh sb="0" eb="2">
      <t>モヨ</t>
    </rPh>
    <rPh sb="3" eb="4">
      <t>エキ</t>
    </rPh>
    <rPh sb="8" eb="9">
      <t>テイ</t>
    </rPh>
    <phoneticPr fontId="2"/>
  </si>
  <si>
    <t>移転料</t>
    <rPh sb="0" eb="3">
      <t>イテンリョウ</t>
    </rPh>
    <phoneticPr fontId="2"/>
  </si>
  <si>
    <t>勤務地</t>
    <rPh sb="0" eb="3">
      <t>キンムチ</t>
    </rPh>
    <phoneticPr fontId="2"/>
  </si>
  <si>
    <t>旧</t>
    <rPh sb="0" eb="1">
      <t>キュウ</t>
    </rPh>
    <phoneticPr fontId="2"/>
  </si>
  <si>
    <t>新</t>
    <rPh sb="0" eb="1">
      <t>シン</t>
    </rPh>
    <phoneticPr fontId="2"/>
  </si>
  <si>
    <t>扶養家族</t>
    <rPh sb="0" eb="2">
      <t>フヨウ</t>
    </rPh>
    <rPh sb="2" eb="4">
      <t>カゾク</t>
    </rPh>
    <phoneticPr fontId="2"/>
  </si>
  <si>
    <t>区分</t>
    <rPh sb="0" eb="2">
      <t>クブン</t>
    </rPh>
    <phoneticPr fontId="2"/>
  </si>
  <si>
    <t>職員相当</t>
    <rPh sb="0" eb="2">
      <t>ショクイン</t>
    </rPh>
    <rPh sb="2" eb="4">
      <t>ソウトウ</t>
    </rPh>
    <phoneticPr fontId="2"/>
  </si>
  <si>
    <t>12才以上</t>
    <rPh sb="2" eb="3">
      <t>サイ</t>
    </rPh>
    <rPh sb="3" eb="5">
      <t>イジョウ</t>
    </rPh>
    <phoneticPr fontId="2"/>
  </si>
  <si>
    <t>6～12才</t>
    <rPh sb="4" eb="5">
      <t>サイ</t>
    </rPh>
    <phoneticPr fontId="2"/>
  </si>
  <si>
    <t>6才未満</t>
    <rPh sb="1" eb="2">
      <t>サイ</t>
    </rPh>
    <rPh sb="2" eb="4">
      <t>ミマン</t>
    </rPh>
    <phoneticPr fontId="2"/>
  </si>
  <si>
    <t>人数</t>
    <rPh sb="0" eb="2">
      <t>ニンズウ</t>
    </rPh>
    <phoneticPr fontId="2"/>
  </si>
  <si>
    <t>人</t>
    <rPh sb="0" eb="1">
      <t>ニン</t>
    </rPh>
    <phoneticPr fontId="2"/>
  </si>
  <si>
    <t>鉄道賃</t>
    <rPh sb="0" eb="2">
      <t>テツドウ</t>
    </rPh>
    <rPh sb="2" eb="3">
      <t>チン</t>
    </rPh>
    <phoneticPr fontId="2"/>
  </si>
  <si>
    <t>km</t>
    <phoneticPr fontId="2"/>
  </si>
  <si>
    <t>円</t>
    <rPh sb="0" eb="1">
      <t>エン</t>
    </rPh>
    <phoneticPr fontId="2"/>
  </si>
  <si>
    <t>車賃</t>
    <rPh sb="0" eb="1">
      <t>シャ</t>
    </rPh>
    <rPh sb="1" eb="2">
      <t>チン</t>
    </rPh>
    <phoneticPr fontId="2"/>
  </si>
  <si>
    <t>公共交通機関</t>
    <rPh sb="0" eb="2">
      <t>コウキョウ</t>
    </rPh>
    <rPh sb="2" eb="4">
      <t>コウツウ</t>
    </rPh>
    <rPh sb="4" eb="6">
      <t>キカン</t>
    </rPh>
    <phoneticPr fontId="2"/>
  </si>
  <si>
    <t>自家用車</t>
    <rPh sb="0" eb="4">
      <t>ジカヨウシャ</t>
    </rPh>
    <phoneticPr fontId="2"/>
  </si>
  <si>
    <t>船賃</t>
    <rPh sb="0" eb="2">
      <t>フナチン</t>
    </rPh>
    <phoneticPr fontId="2"/>
  </si>
  <si>
    <t>航空賃</t>
    <rPh sb="0" eb="2">
      <t>コウクウ</t>
    </rPh>
    <rPh sb="2" eb="3">
      <t>チン</t>
    </rPh>
    <phoneticPr fontId="2"/>
  </si>
  <si>
    <t>旅行雑費</t>
    <rPh sb="0" eb="2">
      <t>リョコウ</t>
    </rPh>
    <rPh sb="2" eb="4">
      <t>ザッピ</t>
    </rPh>
    <phoneticPr fontId="2"/>
  </si>
  <si>
    <t>着後手当</t>
    <rPh sb="0" eb="2">
      <t>チャクゴ</t>
    </rPh>
    <rPh sb="2" eb="4">
      <t>テアテ</t>
    </rPh>
    <phoneticPr fontId="2"/>
  </si>
  <si>
    <t>計</t>
    <rPh sb="0" eb="1">
      <t>ケイ</t>
    </rPh>
    <phoneticPr fontId="2"/>
  </si>
  <si>
    <t>本人</t>
    <rPh sb="0" eb="2">
      <t>ホンニン</t>
    </rPh>
    <phoneticPr fontId="2"/>
  </si>
  <si>
    <t>距離</t>
    <rPh sb="0" eb="2">
      <t>キョリ</t>
    </rPh>
    <phoneticPr fontId="2"/>
  </si>
  <si>
    <t>金額</t>
    <rPh sb="0" eb="2">
      <t>キンガク</t>
    </rPh>
    <phoneticPr fontId="2"/>
  </si>
  <si>
    <t>異動</t>
    <rPh sb="0" eb="2">
      <t>イドウ</t>
    </rPh>
    <phoneticPr fontId="2"/>
  </si>
  <si>
    <t>移転</t>
    <rPh sb="0" eb="2">
      <t>イテン</t>
    </rPh>
    <phoneticPr fontId="2"/>
  </si>
  <si>
    <t>特急</t>
    <rPh sb="0" eb="2">
      <t>トッキュウ</t>
    </rPh>
    <phoneticPr fontId="2"/>
  </si>
  <si>
    <t>急行</t>
    <rPh sb="0" eb="2">
      <t>キュウコウ</t>
    </rPh>
    <phoneticPr fontId="2"/>
  </si>
  <si>
    <t>普通</t>
    <rPh sb="0" eb="2">
      <t>フツウ</t>
    </rPh>
    <phoneticPr fontId="2"/>
  </si>
  <si>
    <t>小計</t>
    <rPh sb="0" eb="2">
      <t>ショウケイ</t>
    </rPh>
    <phoneticPr fontId="2"/>
  </si>
  <si>
    <t>認定移転経路</t>
    <rPh sb="0" eb="2">
      <t>ニンテイ</t>
    </rPh>
    <rPh sb="2" eb="4">
      <t>イテン</t>
    </rPh>
    <rPh sb="4" eb="6">
      <t>ケイロ</t>
    </rPh>
    <phoneticPr fontId="2"/>
  </si>
  <si>
    <t>認定異動経路</t>
    <rPh sb="0" eb="2">
      <t>ニンテイ</t>
    </rPh>
    <rPh sb="2" eb="4">
      <t>イドウ</t>
    </rPh>
    <rPh sb="4" eb="6">
      <t>ケイロ</t>
    </rPh>
    <phoneticPr fontId="2"/>
  </si>
  <si>
    <t>氏名</t>
    <rPh sb="0" eb="2">
      <t>シメイ</t>
    </rPh>
    <phoneticPr fontId="2"/>
  </si>
  <si>
    <t>職名</t>
    <rPh sb="0" eb="2">
      <t>ショクメイ</t>
    </rPh>
    <phoneticPr fontId="2"/>
  </si>
  <si>
    <t>所属名</t>
    <rPh sb="0" eb="2">
      <t>ショゾク</t>
    </rPh>
    <rPh sb="2" eb="3">
      <t>メイ</t>
    </rPh>
    <phoneticPr fontId="2"/>
  </si>
  <si>
    <t>本人情報</t>
    <rPh sb="0" eb="2">
      <t>ホンニン</t>
    </rPh>
    <rPh sb="2" eb="4">
      <t>ジョウホウ</t>
    </rPh>
    <phoneticPr fontId="2"/>
  </si>
  <si>
    <t>新住所</t>
    <rPh sb="0" eb="3">
      <t>シンジュウショ</t>
    </rPh>
    <phoneticPr fontId="2"/>
  </si>
  <si>
    <t>入居区分</t>
    <rPh sb="0" eb="2">
      <t>ニュウキョ</t>
    </rPh>
    <rPh sb="2" eb="4">
      <t>クブン</t>
    </rPh>
    <phoneticPr fontId="2"/>
  </si>
  <si>
    <t>単身区分</t>
    <rPh sb="0" eb="2">
      <t>タンシン</t>
    </rPh>
    <rPh sb="2" eb="4">
      <t>クブン</t>
    </rPh>
    <rPh sb="3" eb="4">
      <t>ニュウク</t>
    </rPh>
    <phoneticPr fontId="2"/>
  </si>
  <si>
    <t>旧住所</t>
    <rPh sb="0" eb="3">
      <t>キュウジュウショ</t>
    </rPh>
    <phoneticPr fontId="2"/>
  </si>
  <si>
    <t>所在地</t>
    <rPh sb="0" eb="3">
      <t>ショザイチ</t>
    </rPh>
    <phoneticPr fontId="2"/>
  </si>
  <si>
    <t>赴任の区分</t>
    <rPh sb="0" eb="2">
      <t>フニン</t>
    </rPh>
    <rPh sb="3" eb="5">
      <t>クブン</t>
    </rPh>
    <phoneticPr fontId="2"/>
  </si>
  <si>
    <t>異動内示日</t>
    <rPh sb="0" eb="2">
      <t>イドウ</t>
    </rPh>
    <rPh sb="2" eb="4">
      <t>ナイジ</t>
    </rPh>
    <rPh sb="4" eb="5">
      <t>ビ</t>
    </rPh>
    <phoneticPr fontId="2"/>
  </si>
  <si>
    <t>発令年月日</t>
    <rPh sb="0" eb="2">
      <t>ハツレイ</t>
    </rPh>
    <rPh sb="2" eb="5">
      <t>ネンガッピ</t>
    </rPh>
    <phoneticPr fontId="2"/>
  </si>
  <si>
    <t>移転日</t>
    <rPh sb="0" eb="3">
      <t>イテンビ</t>
    </rPh>
    <phoneticPr fontId="2"/>
  </si>
  <si>
    <t>費目</t>
    <rPh sb="0" eb="2">
      <t>ヒモク</t>
    </rPh>
    <phoneticPr fontId="2"/>
  </si>
  <si>
    <t>事項</t>
    <rPh sb="0" eb="2">
      <t>ジコウ</t>
    </rPh>
    <phoneticPr fontId="2"/>
  </si>
  <si>
    <t>節</t>
    <rPh sb="0" eb="1">
      <t>セツ</t>
    </rPh>
    <phoneticPr fontId="2"/>
  </si>
  <si>
    <t>目</t>
    <rPh sb="0" eb="1">
      <t>モク</t>
    </rPh>
    <phoneticPr fontId="2"/>
  </si>
  <si>
    <t>項</t>
    <rPh sb="0" eb="1">
      <t>コウ</t>
    </rPh>
    <phoneticPr fontId="2"/>
  </si>
  <si>
    <t>款</t>
    <rPh sb="0" eb="1">
      <t>カン</t>
    </rPh>
    <phoneticPr fontId="2"/>
  </si>
  <si>
    <t>繰越区分</t>
    <rPh sb="0" eb="2">
      <t>クリコ</t>
    </rPh>
    <rPh sb="2" eb="4">
      <t>クブン</t>
    </rPh>
    <phoneticPr fontId="2"/>
  </si>
  <si>
    <t>会計種別</t>
    <rPh sb="0" eb="2">
      <t>カイケイ</t>
    </rPh>
    <rPh sb="2" eb="4">
      <t>シュベツ</t>
    </rPh>
    <phoneticPr fontId="2"/>
  </si>
  <si>
    <t>作成日</t>
    <rPh sb="0" eb="3">
      <t>サクセイビ</t>
    </rPh>
    <phoneticPr fontId="2"/>
  </si>
  <si>
    <t>支給額</t>
    <rPh sb="0" eb="3">
      <t>シキュウガク</t>
    </rPh>
    <phoneticPr fontId="2"/>
  </si>
  <si>
    <t>調整額</t>
    <rPh sb="0" eb="3">
      <t>チョウセイガク</t>
    </rPh>
    <phoneticPr fontId="2"/>
  </si>
  <si>
    <t>正当支給額</t>
    <rPh sb="0" eb="2">
      <t>セイトウ</t>
    </rPh>
    <rPh sb="2" eb="5">
      <t>シキュウガク</t>
    </rPh>
    <phoneticPr fontId="2"/>
  </si>
  <si>
    <t>移転料</t>
    <rPh sb="0" eb="3">
      <t>イテンリョウ</t>
    </rPh>
    <phoneticPr fontId="2"/>
  </si>
  <si>
    <t>（距離</t>
    <rPh sb="1" eb="3">
      <t>キョリ</t>
    </rPh>
    <phoneticPr fontId="2"/>
  </si>
  <si>
    <t>km）</t>
    <phoneticPr fontId="2"/>
  </si>
  <si>
    <t>（県外</t>
    <rPh sb="1" eb="3">
      <t>ケンガイ</t>
    </rPh>
    <phoneticPr fontId="2"/>
  </si>
  <si>
    <t>日）</t>
    <rPh sb="0" eb="1">
      <t>ニチ</t>
    </rPh>
    <phoneticPr fontId="2"/>
  </si>
  <si>
    <t>（宿泊料</t>
    <rPh sb="1" eb="4">
      <t>シュクハクリョウ</t>
    </rPh>
    <phoneticPr fontId="2"/>
  </si>
  <si>
    <t>）</t>
    <phoneticPr fontId="2"/>
  </si>
  <si>
    <t>×</t>
    <phoneticPr fontId="2"/>
  </si>
  <si>
    <t>備考</t>
    <rPh sb="0" eb="2">
      <t>ビコウ</t>
    </rPh>
    <phoneticPr fontId="2"/>
  </si>
  <si>
    <t>認定移転経路判定</t>
    <rPh sb="0" eb="2">
      <t>ニンテイ</t>
    </rPh>
    <rPh sb="2" eb="4">
      <t>イテン</t>
    </rPh>
    <rPh sb="4" eb="6">
      <t>ケイロ</t>
    </rPh>
    <rPh sb="6" eb="8">
      <t>ハンテイ</t>
    </rPh>
    <phoneticPr fontId="2"/>
  </si>
  <si>
    <t>①</t>
    <phoneticPr fontId="2"/>
  </si>
  <si>
    <t>②</t>
    <phoneticPr fontId="2"/>
  </si>
  <si>
    <t>③</t>
    <phoneticPr fontId="2"/>
  </si>
  <si>
    <t>④</t>
    <phoneticPr fontId="2"/>
  </si>
  <si>
    <t>認定異動経路距離内訳</t>
    <rPh sb="0" eb="2">
      <t>ニンテイ</t>
    </rPh>
    <rPh sb="2" eb="4">
      <t>イドウ</t>
    </rPh>
    <rPh sb="4" eb="6">
      <t>ケイロ</t>
    </rPh>
    <rPh sb="6" eb="8">
      <t>キョリ</t>
    </rPh>
    <rPh sb="8" eb="10">
      <t>ウチワケ</t>
    </rPh>
    <phoneticPr fontId="2"/>
  </si>
  <si>
    <t>ｋｍ</t>
    <phoneticPr fontId="2"/>
  </si>
  <si>
    <t>（km）</t>
    <phoneticPr fontId="2"/>
  </si>
  <si>
    <t>（円）</t>
    <rPh sb="1" eb="2">
      <t>エン</t>
    </rPh>
    <phoneticPr fontId="2"/>
  </si>
  <si>
    <t>認定移転経路距離内訳</t>
    <rPh sb="0" eb="2">
      <t>ニンテイ</t>
    </rPh>
    <rPh sb="2" eb="4">
      <t>イテン</t>
    </rPh>
    <rPh sb="4" eb="6">
      <t>ケイロ</t>
    </rPh>
    <rPh sb="6" eb="8">
      <t>キョリ</t>
    </rPh>
    <rPh sb="8" eb="10">
      <t>ウチワケ</t>
    </rPh>
    <phoneticPr fontId="2"/>
  </si>
  <si>
    <t>km</t>
  </si>
  <si>
    <t>夜</t>
    <rPh sb="0" eb="1">
      <t>ヨル</t>
    </rPh>
    <phoneticPr fontId="2"/>
  </si>
  <si>
    <t>旅行雑費</t>
    <rPh sb="0" eb="2">
      <t>リョコウ</t>
    </rPh>
    <rPh sb="2" eb="4">
      <t>ザッピ</t>
    </rPh>
    <phoneticPr fontId="2"/>
  </si>
  <si>
    <t>円</t>
    <rPh sb="0" eb="1">
      <t>エン</t>
    </rPh>
    <phoneticPr fontId="2"/>
  </si>
  <si>
    <t>距離</t>
    <rPh sb="0" eb="2">
      <t>キョリ</t>
    </rPh>
    <phoneticPr fontId="2"/>
  </si>
  <si>
    <t>その他公共交通機関</t>
    <rPh sb="2" eb="3">
      <t>タ</t>
    </rPh>
    <rPh sb="3" eb="5">
      <t>コウキョウ</t>
    </rPh>
    <rPh sb="5" eb="7">
      <t>コウツウ</t>
    </rPh>
    <rPh sb="7" eb="9">
      <t>キカン</t>
    </rPh>
    <phoneticPr fontId="2"/>
  </si>
  <si>
    <t>その他公共交通機関</t>
    <phoneticPr fontId="2"/>
  </si>
  <si>
    <t>→</t>
    <phoneticPr fontId="2"/>
  </si>
  <si>
    <t>扶養親族ありの場合に入力↓</t>
    <rPh sb="0" eb="2">
      <t>フヨウ</t>
    </rPh>
    <rPh sb="2" eb="4">
      <t>シンゾク</t>
    </rPh>
    <rPh sb="7" eb="9">
      <t>バアイ</t>
    </rPh>
    <rPh sb="10" eb="12">
      <t>ニュウリョク</t>
    </rPh>
    <phoneticPr fontId="2"/>
  </si>
  <si>
    <t>自宅又は県公舎</t>
    <rPh sb="0" eb="2">
      <t>ジタク</t>
    </rPh>
    <rPh sb="2" eb="3">
      <t>マタ</t>
    </rPh>
    <rPh sb="4" eb="5">
      <t>ケン</t>
    </rPh>
    <rPh sb="5" eb="7">
      <t>コウシャ</t>
    </rPh>
    <phoneticPr fontId="2"/>
  </si>
  <si>
    <t>夜</t>
    <rPh sb="0" eb="1">
      <t>ヨル</t>
    </rPh>
    <phoneticPr fontId="2"/>
  </si>
  <si>
    <t>送　　付　　票</t>
    <rPh sb="0" eb="1">
      <t>ソウ</t>
    </rPh>
    <rPh sb="3" eb="4">
      <t>ツキ</t>
    </rPh>
    <rPh sb="6" eb="7">
      <t>ヒョウ</t>
    </rPh>
    <phoneticPr fontId="2"/>
  </si>
  <si>
    <t>職員</t>
    <rPh sb="0" eb="2">
      <t>ショクイン</t>
    </rPh>
    <phoneticPr fontId="2"/>
  </si>
  <si>
    <t>職員番号</t>
    <rPh sb="0" eb="2">
      <t>ショクイン</t>
    </rPh>
    <rPh sb="2" eb="4">
      <t>バンゴウ</t>
    </rPh>
    <phoneticPr fontId="2"/>
  </si>
  <si>
    <t>所属</t>
    <rPh sb="0" eb="2">
      <t>ショゾク</t>
    </rPh>
    <phoneticPr fontId="2"/>
  </si>
  <si>
    <t>担当者</t>
    <rPh sb="0" eb="3">
      <t>タントウシャ</t>
    </rPh>
    <phoneticPr fontId="2"/>
  </si>
  <si>
    <t>以下の書類を提出いたします。</t>
    <rPh sb="0" eb="2">
      <t>イカ</t>
    </rPh>
    <rPh sb="3" eb="5">
      <t>ショルイ</t>
    </rPh>
    <rPh sb="6" eb="8">
      <t>テイシュツ</t>
    </rPh>
    <phoneticPr fontId="2"/>
  </si>
  <si>
    <t>住民票</t>
    <rPh sb="0" eb="3">
      <t>ジュウミンヒョウ</t>
    </rPh>
    <phoneticPr fontId="2"/>
  </si>
  <si>
    <t>移転の事実を確認できる書類（借家賃貸借契約書 等）</t>
    <rPh sb="0" eb="2">
      <t>イテン</t>
    </rPh>
    <rPh sb="3" eb="5">
      <t>ジジツ</t>
    </rPh>
    <rPh sb="6" eb="8">
      <t>カクニン</t>
    </rPh>
    <rPh sb="11" eb="13">
      <t>ショルイ</t>
    </rPh>
    <rPh sb="14" eb="16">
      <t>シャクヤ</t>
    </rPh>
    <rPh sb="16" eb="19">
      <t>チンタイシャク</t>
    </rPh>
    <rPh sb="19" eb="22">
      <t>ケイヤクショ</t>
    </rPh>
    <rPh sb="23" eb="24">
      <t>トウ</t>
    </rPh>
    <phoneticPr fontId="2"/>
  </si>
  <si>
    <t>扶養親族届出書の写</t>
    <rPh sb="0" eb="2">
      <t>フヨウ</t>
    </rPh>
    <rPh sb="2" eb="4">
      <t>シンゾク</t>
    </rPh>
    <rPh sb="4" eb="7">
      <t>トドケデショ</t>
    </rPh>
    <rPh sb="8" eb="9">
      <t>ウツ</t>
    </rPh>
    <phoneticPr fontId="2"/>
  </si>
  <si>
    <t>提出年月日</t>
    <rPh sb="0" eb="2">
      <t>テイシュツ</t>
    </rPh>
    <rPh sb="2" eb="5">
      <t>ネンガッピ</t>
    </rPh>
    <phoneticPr fontId="2"/>
  </si>
  <si>
    <t>旅費として</t>
    <rPh sb="0" eb="2">
      <t>リョヒ</t>
    </rPh>
    <phoneticPr fontId="2"/>
  </si>
  <si>
    <t>円請求します。</t>
    <rPh sb="0" eb="1">
      <t>エン</t>
    </rPh>
    <rPh sb="1" eb="3">
      <t>セイキュウ</t>
    </rPh>
    <phoneticPr fontId="2"/>
  </si>
  <si>
    <t>（氏名）</t>
    <rPh sb="1" eb="3">
      <t>シメイ</t>
    </rPh>
    <phoneticPr fontId="2"/>
  </si>
  <si>
    <t>㊞</t>
    <phoneticPr fontId="2"/>
  </si>
  <si>
    <t>目的地１</t>
    <rPh sb="0" eb="3">
      <t>モクテキチ</t>
    </rPh>
    <phoneticPr fontId="2"/>
  </si>
  <si>
    <t>目的地２</t>
    <rPh sb="0" eb="3">
      <t>モクテキチ</t>
    </rPh>
    <phoneticPr fontId="2"/>
  </si>
  <si>
    <t>目的地３</t>
    <rPh sb="0" eb="3">
      <t>モクテキチ</t>
    </rPh>
    <phoneticPr fontId="2"/>
  </si>
  <si>
    <t>赴 任 旅 費 請 求 書</t>
    <rPh sb="0" eb="1">
      <t>オモム</t>
    </rPh>
    <rPh sb="2" eb="3">
      <t>ニン</t>
    </rPh>
    <rPh sb="4" eb="5">
      <t>タビ</t>
    </rPh>
    <rPh sb="6" eb="7">
      <t>ヒ</t>
    </rPh>
    <rPh sb="8" eb="9">
      <t>ショウ</t>
    </rPh>
    <rPh sb="10" eb="11">
      <t>モトム</t>
    </rPh>
    <rPh sb="12" eb="13">
      <t>ショ</t>
    </rPh>
    <phoneticPr fontId="2"/>
  </si>
  <si>
    <t>認定異動経路
（最も経済的な通常の経路を選択）</t>
    <rPh sb="0" eb="2">
      <t>ニンテイ</t>
    </rPh>
    <rPh sb="2" eb="4">
      <t>イドウ</t>
    </rPh>
    <rPh sb="4" eb="6">
      <t>ケイロ</t>
    </rPh>
    <rPh sb="9" eb="10">
      <t>モット</t>
    </rPh>
    <rPh sb="11" eb="14">
      <t>ケイザイテキ</t>
    </rPh>
    <rPh sb="15" eb="17">
      <t>ツウジョウ</t>
    </rPh>
    <rPh sb="18" eb="20">
      <t>ケイロ</t>
    </rPh>
    <rPh sb="21" eb="23">
      <t>センタク</t>
    </rPh>
    <phoneticPr fontId="2"/>
  </si>
  <si>
    <t>010</t>
    <phoneticPr fontId="2"/>
  </si>
  <si>
    <t>一般会計</t>
    <rPh sb="0" eb="2">
      <t>イッパン</t>
    </rPh>
    <rPh sb="2" eb="4">
      <t>カイケイ</t>
    </rPh>
    <phoneticPr fontId="2"/>
  </si>
  <si>
    <t>１</t>
    <phoneticPr fontId="2"/>
  </si>
  <si>
    <t>現年</t>
    <rPh sb="0" eb="2">
      <t>ゲンネン</t>
    </rPh>
    <phoneticPr fontId="2"/>
  </si>
  <si>
    <t>10</t>
    <phoneticPr fontId="2"/>
  </si>
  <si>
    <t>教育費</t>
    <rPh sb="0" eb="3">
      <t>キョウイクヒ</t>
    </rPh>
    <phoneticPr fontId="2"/>
  </si>
  <si>
    <t>旅費</t>
    <rPh sb="0" eb="2">
      <t>リョヒ</t>
    </rPh>
    <phoneticPr fontId="2"/>
  </si>
  <si>
    <t>01</t>
  </si>
  <si>
    <t>01</t>
    <phoneticPr fontId="2"/>
  </si>
  <si>
    <t>02</t>
    <phoneticPr fontId="2"/>
  </si>
  <si>
    <t>中学校費</t>
    <rPh sb="0" eb="3">
      <t>チュウガッコウ</t>
    </rPh>
    <rPh sb="3" eb="4">
      <t>ヒ</t>
    </rPh>
    <phoneticPr fontId="2"/>
  </si>
  <si>
    <t>←</t>
    <phoneticPr fontId="2"/>
  </si>
  <si>
    <t>原則４月１日</t>
    <rPh sb="0" eb="2">
      <t>ゲンソク</t>
    </rPh>
    <rPh sb="3" eb="4">
      <t>ガツ</t>
    </rPh>
    <rPh sb="5" eb="6">
      <t>ニチ</t>
    </rPh>
    <phoneticPr fontId="2"/>
  </si>
  <si>
    <t>赴任旅費について</t>
    <rPh sb="0" eb="2">
      <t>フニン</t>
    </rPh>
    <rPh sb="2" eb="4">
      <t>リョヒ</t>
    </rPh>
    <phoneticPr fontId="21"/>
  </si>
  <si>
    <t>◎一般職員</t>
    <rPh sb="1" eb="3">
      <t>イッパン</t>
    </rPh>
    <rPh sb="3" eb="5">
      <t>ショクイン</t>
    </rPh>
    <phoneticPr fontId="21"/>
  </si>
  <si>
    <t>◎新規採用職員</t>
    <rPh sb="1" eb="3">
      <t>シンキ</t>
    </rPh>
    <rPh sb="3" eb="5">
      <t>サイヨウ</t>
    </rPh>
    <rPh sb="5" eb="7">
      <t>ショクイン</t>
    </rPh>
    <phoneticPr fontId="21"/>
  </si>
  <si>
    <t>移転に伴う交通費（最も経済的な通常の経路及び方法に基づく計算）</t>
    <rPh sb="0" eb="2">
      <t>イテン</t>
    </rPh>
    <rPh sb="3" eb="4">
      <t>トモナ</t>
    </rPh>
    <rPh sb="5" eb="8">
      <t>コウツウヒ</t>
    </rPh>
    <rPh sb="9" eb="10">
      <t>モット</t>
    </rPh>
    <rPh sb="11" eb="14">
      <t>ケイザイテキ</t>
    </rPh>
    <rPh sb="15" eb="17">
      <t>ツウジョウ</t>
    </rPh>
    <rPh sb="18" eb="20">
      <t>ケイロ</t>
    </rPh>
    <rPh sb="20" eb="21">
      <t>オヨ</t>
    </rPh>
    <rPh sb="22" eb="24">
      <t>ホウホウ</t>
    </rPh>
    <rPh sb="25" eb="26">
      <t>モト</t>
    </rPh>
    <rPh sb="28" eb="30">
      <t>ケイサン</t>
    </rPh>
    <phoneticPr fontId="21"/>
  </si>
  <si>
    <t>○旧住所～新住所までの片道交通費</t>
    <rPh sb="1" eb="2">
      <t>キュウ</t>
    </rPh>
    <rPh sb="2" eb="4">
      <t>ジュウショ</t>
    </rPh>
    <rPh sb="5" eb="6">
      <t>シン</t>
    </rPh>
    <rPh sb="6" eb="8">
      <t>ジュウショ</t>
    </rPh>
    <rPh sb="11" eb="13">
      <t>カタミチ</t>
    </rPh>
    <rPh sb="13" eb="16">
      <t>コウツウヒ</t>
    </rPh>
    <phoneticPr fontId="21"/>
  </si>
  <si>
    <t>（旧所属～新所属までの片道交通費が上限）</t>
    <rPh sb="1" eb="2">
      <t>キュウ</t>
    </rPh>
    <rPh sb="2" eb="4">
      <t>ショゾク</t>
    </rPh>
    <rPh sb="5" eb="6">
      <t>シン</t>
    </rPh>
    <rPh sb="6" eb="8">
      <t>ショゾク</t>
    </rPh>
    <rPh sb="11" eb="13">
      <t>カタミチ</t>
    </rPh>
    <rPh sb="13" eb="16">
      <t>コウツウヒ</t>
    </rPh>
    <rPh sb="17" eb="19">
      <t>ジョウゲン</t>
    </rPh>
    <phoneticPr fontId="21"/>
  </si>
  <si>
    <t>（旧住所～新所属までの片道交通費が上限）</t>
    <rPh sb="1" eb="2">
      <t>キュウ</t>
    </rPh>
    <rPh sb="2" eb="4">
      <t>ジュウショ</t>
    </rPh>
    <rPh sb="5" eb="6">
      <t>シン</t>
    </rPh>
    <rPh sb="6" eb="8">
      <t>ショゾク</t>
    </rPh>
    <rPh sb="11" eb="13">
      <t>カタミチ</t>
    </rPh>
    <rPh sb="13" eb="16">
      <t>コウツウヒ</t>
    </rPh>
    <rPh sb="17" eb="19">
      <t>ジョウゲン</t>
    </rPh>
    <phoneticPr fontId="21"/>
  </si>
  <si>
    <t>○公共交通機関（最寄駅～最寄駅間の鉄道賃等）</t>
    <rPh sb="1" eb="3">
      <t>コウキョウ</t>
    </rPh>
    <rPh sb="3" eb="5">
      <t>コウツウ</t>
    </rPh>
    <rPh sb="5" eb="7">
      <t>キカン</t>
    </rPh>
    <rPh sb="8" eb="10">
      <t>モヨ</t>
    </rPh>
    <rPh sb="10" eb="11">
      <t>エキ</t>
    </rPh>
    <rPh sb="12" eb="14">
      <t>モヨ</t>
    </rPh>
    <rPh sb="14" eb="15">
      <t>エキ</t>
    </rPh>
    <rPh sb="15" eb="16">
      <t>カン</t>
    </rPh>
    <rPh sb="17" eb="19">
      <t>テツドウ</t>
    </rPh>
    <rPh sb="19" eb="20">
      <t>チン</t>
    </rPh>
    <rPh sb="20" eb="21">
      <t>トウ</t>
    </rPh>
    <phoneticPr fontId="21"/>
  </si>
  <si>
    <t>○自家用車（３７円/kmで計算）</t>
    <rPh sb="1" eb="5">
      <t>ジカヨウシャ</t>
    </rPh>
    <rPh sb="8" eb="9">
      <t>エン</t>
    </rPh>
    <rPh sb="13" eb="15">
      <t>ケイサン</t>
    </rPh>
    <phoneticPr fontId="21"/>
  </si>
  <si>
    <t>○県外～県内の場合は旅行雑費支給</t>
    <rPh sb="1" eb="3">
      <t>ケンガイ</t>
    </rPh>
    <rPh sb="4" eb="6">
      <t>ケンナイ</t>
    </rPh>
    <rPh sb="7" eb="9">
      <t>バアイ</t>
    </rPh>
    <rPh sb="10" eb="12">
      <t>リョコウ</t>
    </rPh>
    <rPh sb="12" eb="14">
      <t>ザッピ</t>
    </rPh>
    <rPh sb="14" eb="16">
      <t>シキュウ</t>
    </rPh>
    <phoneticPr fontId="21"/>
  </si>
  <si>
    <t>移転料（最も経済的な通常の経路及び方法に基づく計算）</t>
    <rPh sb="0" eb="2">
      <t>イテン</t>
    </rPh>
    <rPh sb="2" eb="3">
      <t>リョウ</t>
    </rPh>
    <rPh sb="4" eb="5">
      <t>モット</t>
    </rPh>
    <rPh sb="6" eb="9">
      <t>ケイザイテキ</t>
    </rPh>
    <rPh sb="10" eb="12">
      <t>ツウジョウ</t>
    </rPh>
    <rPh sb="13" eb="15">
      <t>ケイロ</t>
    </rPh>
    <rPh sb="15" eb="16">
      <t>オヨ</t>
    </rPh>
    <rPh sb="17" eb="19">
      <t>ホウホウ</t>
    </rPh>
    <rPh sb="20" eb="21">
      <t>モト</t>
    </rPh>
    <rPh sb="23" eb="25">
      <t>ケイサン</t>
    </rPh>
    <phoneticPr fontId="21"/>
  </si>
  <si>
    <t>○旧所属～新所属</t>
    <rPh sb="1" eb="2">
      <t>キュウ</t>
    </rPh>
    <rPh sb="2" eb="4">
      <t>ショゾク</t>
    </rPh>
    <rPh sb="5" eb="6">
      <t>シン</t>
    </rPh>
    <rPh sb="6" eb="8">
      <t>ショゾク</t>
    </rPh>
    <phoneticPr fontId="21"/>
  </si>
  <si>
    <t>　旧住所～新住所</t>
    <rPh sb="1" eb="2">
      <t>キュウ</t>
    </rPh>
    <rPh sb="2" eb="4">
      <t>ジュウショ</t>
    </rPh>
    <rPh sb="5" eb="6">
      <t>シン</t>
    </rPh>
    <rPh sb="6" eb="8">
      <t>ジュウショ</t>
    </rPh>
    <phoneticPr fontId="21"/>
  </si>
  <si>
    <t>　↑鉄路換算後の２つの路程を比較して距離の短い方を支給（最寄駅主義）</t>
    <rPh sb="2" eb="4">
      <t>テツロ</t>
    </rPh>
    <rPh sb="4" eb="6">
      <t>カンサン</t>
    </rPh>
    <rPh sb="6" eb="7">
      <t>ゴ</t>
    </rPh>
    <rPh sb="11" eb="13">
      <t>ロテイ</t>
    </rPh>
    <rPh sb="14" eb="16">
      <t>ヒカク</t>
    </rPh>
    <rPh sb="18" eb="20">
      <t>キョリ</t>
    </rPh>
    <rPh sb="21" eb="22">
      <t>ミジカ</t>
    </rPh>
    <rPh sb="23" eb="24">
      <t>ホウ</t>
    </rPh>
    <rPh sb="25" eb="27">
      <t>シキュウ</t>
    </rPh>
    <rPh sb="28" eb="30">
      <t>モヨ</t>
    </rPh>
    <rPh sb="30" eb="31">
      <t>エキ</t>
    </rPh>
    <rPh sb="31" eb="33">
      <t>シュギ</t>
    </rPh>
    <phoneticPr fontId="21"/>
  </si>
  <si>
    <t>○扶養親族を伴わない場合は定額の２分の１</t>
    <rPh sb="1" eb="3">
      <t>フヨウ</t>
    </rPh>
    <rPh sb="3" eb="5">
      <t>シンゾク</t>
    </rPh>
    <rPh sb="6" eb="7">
      <t>トモナ</t>
    </rPh>
    <rPh sb="10" eb="12">
      <t>バアイ</t>
    </rPh>
    <rPh sb="13" eb="15">
      <t>テイガク</t>
    </rPh>
    <rPh sb="17" eb="18">
      <t>ブン</t>
    </rPh>
    <phoneticPr fontId="21"/>
  </si>
  <si>
    <t>着後手当</t>
    <rPh sb="0" eb="2">
      <t>チャクゴ</t>
    </rPh>
    <rPh sb="2" eb="4">
      <t>テアテ</t>
    </rPh>
    <phoneticPr fontId="21"/>
  </si>
  <si>
    <t>宿泊料定額の２夜分</t>
    <rPh sb="0" eb="3">
      <t>シュクハクリョウ</t>
    </rPh>
    <rPh sb="3" eb="5">
      <t>テイガク</t>
    </rPh>
    <rPh sb="7" eb="8">
      <t>ヨル</t>
    </rPh>
    <rPh sb="8" eb="9">
      <t>ブン</t>
    </rPh>
    <phoneticPr fontId="21"/>
  </si>
  <si>
    <t>○移転の路程が鉄道５０km未満</t>
    <rPh sb="1" eb="3">
      <t>イテン</t>
    </rPh>
    <rPh sb="4" eb="6">
      <t>ロテイ</t>
    </rPh>
    <rPh sb="7" eb="9">
      <t>テツドウ</t>
    </rPh>
    <rPh sb="13" eb="15">
      <t>ミマン</t>
    </rPh>
    <phoneticPr fontId="21"/>
  </si>
  <si>
    <t>宿泊料定額の３夜分</t>
    <rPh sb="0" eb="3">
      <t>シュクハクリョウ</t>
    </rPh>
    <rPh sb="3" eb="5">
      <t>テイガク</t>
    </rPh>
    <rPh sb="7" eb="8">
      <t>ヨル</t>
    </rPh>
    <rPh sb="8" eb="9">
      <t>ブン</t>
    </rPh>
    <phoneticPr fontId="21"/>
  </si>
  <si>
    <t>○鉄道５０km以上１００km未満</t>
    <rPh sb="1" eb="3">
      <t>テツドウ</t>
    </rPh>
    <rPh sb="7" eb="9">
      <t>イジョウ</t>
    </rPh>
    <rPh sb="14" eb="16">
      <t>ミマン</t>
    </rPh>
    <phoneticPr fontId="21"/>
  </si>
  <si>
    <t>宿泊料定額の４夜分</t>
    <rPh sb="0" eb="3">
      <t>シュクハクリョウ</t>
    </rPh>
    <rPh sb="3" eb="5">
      <t>テイガク</t>
    </rPh>
    <rPh sb="7" eb="8">
      <t>ヨル</t>
    </rPh>
    <rPh sb="8" eb="9">
      <t>ブン</t>
    </rPh>
    <phoneticPr fontId="21"/>
  </si>
  <si>
    <t>○鉄道１００km以上</t>
    <rPh sb="1" eb="3">
      <t>テツドウ</t>
    </rPh>
    <rPh sb="8" eb="10">
      <t>イジョウ</t>
    </rPh>
    <phoneticPr fontId="21"/>
  </si>
  <si>
    <t>宿泊料定額の５夜分</t>
    <rPh sb="0" eb="3">
      <t>シュクハクリョウ</t>
    </rPh>
    <rPh sb="3" eb="5">
      <t>テイガク</t>
    </rPh>
    <rPh sb="7" eb="8">
      <t>ヨル</t>
    </rPh>
    <rPh sb="8" eb="9">
      <t>ブン</t>
    </rPh>
    <phoneticPr fontId="21"/>
  </si>
  <si>
    <t>扶養親族移転料</t>
    <rPh sb="0" eb="2">
      <t>フヨウ</t>
    </rPh>
    <rPh sb="2" eb="4">
      <t>シンゾク</t>
    </rPh>
    <rPh sb="4" eb="7">
      <t>イテンリョウ</t>
    </rPh>
    <phoneticPr fontId="21"/>
  </si>
  <si>
    <t>○１２歳以上</t>
    <rPh sb="3" eb="4">
      <t>サイ</t>
    </rPh>
    <rPh sb="4" eb="6">
      <t>イジョウ</t>
    </rPh>
    <phoneticPr fontId="21"/>
  </si>
  <si>
    <t>　職員相当の片道交通費＋着後手当の３分の２</t>
    <rPh sb="1" eb="3">
      <t>ショクイン</t>
    </rPh>
    <rPh sb="3" eb="5">
      <t>ソウトウ</t>
    </rPh>
    <rPh sb="6" eb="8">
      <t>カタミチ</t>
    </rPh>
    <rPh sb="8" eb="11">
      <t>コウツウヒ</t>
    </rPh>
    <rPh sb="12" eb="14">
      <t>チャクゴ</t>
    </rPh>
    <rPh sb="14" eb="16">
      <t>テアテ</t>
    </rPh>
    <rPh sb="18" eb="19">
      <t>ブン</t>
    </rPh>
    <phoneticPr fontId="21"/>
  </si>
  <si>
    <t>○１２歳未満６歳以上</t>
    <rPh sb="3" eb="4">
      <t>サイ</t>
    </rPh>
    <rPh sb="4" eb="6">
      <t>ミマン</t>
    </rPh>
    <rPh sb="7" eb="8">
      <t>サイ</t>
    </rPh>
    <rPh sb="8" eb="10">
      <t>イジョウ</t>
    </rPh>
    <phoneticPr fontId="21"/>
  </si>
  <si>
    <t>　１２歳以上の額の２分の１</t>
    <rPh sb="3" eb="4">
      <t>サイ</t>
    </rPh>
    <rPh sb="4" eb="6">
      <t>イジョウ</t>
    </rPh>
    <rPh sb="7" eb="8">
      <t>ガク</t>
    </rPh>
    <rPh sb="10" eb="11">
      <t>ブン</t>
    </rPh>
    <phoneticPr fontId="21"/>
  </si>
  <si>
    <t>○６歳未満</t>
    <rPh sb="2" eb="3">
      <t>サイ</t>
    </rPh>
    <rPh sb="3" eb="5">
      <t>ミマン</t>
    </rPh>
    <phoneticPr fontId="21"/>
  </si>
  <si>
    <t>　職員相当の旅行雑費及び着後手当の３分の１</t>
    <rPh sb="1" eb="3">
      <t>ショクイン</t>
    </rPh>
    <rPh sb="3" eb="5">
      <t>ソウトウ</t>
    </rPh>
    <rPh sb="6" eb="8">
      <t>リョコウ</t>
    </rPh>
    <rPh sb="8" eb="10">
      <t>ザッピ</t>
    </rPh>
    <rPh sb="10" eb="11">
      <t>オヨ</t>
    </rPh>
    <rPh sb="12" eb="14">
      <t>チャクゴ</t>
    </rPh>
    <rPh sb="14" eb="16">
      <t>テアテ</t>
    </rPh>
    <rPh sb="18" eb="19">
      <t>ブン</t>
    </rPh>
    <phoneticPr fontId="21"/>
  </si>
  <si>
    <t>　６歳未満３人目からは職員相当の片道交通費の２分の１を加算</t>
    <rPh sb="2" eb="3">
      <t>サイ</t>
    </rPh>
    <rPh sb="3" eb="5">
      <t>ミマン</t>
    </rPh>
    <rPh sb="6" eb="8">
      <t>ニンメ</t>
    </rPh>
    <rPh sb="11" eb="13">
      <t>ショクイン</t>
    </rPh>
    <rPh sb="13" eb="15">
      <t>ソウトウ</t>
    </rPh>
    <rPh sb="16" eb="18">
      <t>カタミチ</t>
    </rPh>
    <rPh sb="18" eb="21">
      <t>コウツウヒ</t>
    </rPh>
    <rPh sb="23" eb="24">
      <t>ブン</t>
    </rPh>
    <rPh sb="27" eb="29">
      <t>カサン</t>
    </rPh>
    <phoneticPr fontId="21"/>
  </si>
  <si>
    <t>特急料金</t>
    <rPh sb="0" eb="2">
      <t>トッキュウ</t>
    </rPh>
    <rPh sb="2" eb="4">
      <t>リョウキン</t>
    </rPh>
    <phoneticPr fontId="2"/>
  </si>
  <si>
    <t>急行料金</t>
    <rPh sb="0" eb="2">
      <t>キュウコウ</t>
    </rPh>
    <rPh sb="2" eb="4">
      <t>リョウキン</t>
    </rPh>
    <phoneticPr fontId="2"/>
  </si>
  <si>
    <t>運賃（バス・路面電車等）</t>
    <rPh sb="0" eb="2">
      <t>ウンチン</t>
    </rPh>
    <rPh sb="6" eb="8">
      <t>ロメン</t>
    </rPh>
    <rPh sb="8" eb="10">
      <t>デンシャ</t>
    </rPh>
    <rPh sb="10" eb="11">
      <t>ナド</t>
    </rPh>
    <phoneticPr fontId="2"/>
  </si>
  <si>
    <t>km</t>
    <phoneticPr fontId="2"/>
  </si>
  <si>
    <t>原則、住民票における転入日</t>
    <rPh sb="0" eb="2">
      <t>ゲンソク</t>
    </rPh>
    <rPh sb="3" eb="6">
      <t>ジュウミンヒョウ</t>
    </rPh>
    <rPh sb="10" eb="12">
      <t>テンニュウ</t>
    </rPh>
    <rPh sb="12" eb="13">
      <t>ヒ</t>
    </rPh>
    <phoneticPr fontId="2"/>
  </si>
  <si>
    <t>運賃（鉄道）</t>
    <rPh sb="0" eb="2">
      <t>ウンチン</t>
    </rPh>
    <rPh sb="3" eb="5">
      <t>テツドウ</t>
    </rPh>
    <phoneticPr fontId="2"/>
  </si>
  <si>
    <t>差　し　替　え　連　絡　書</t>
    <rPh sb="0" eb="1">
      <t>サ</t>
    </rPh>
    <rPh sb="4" eb="5">
      <t>カ</t>
    </rPh>
    <rPh sb="8" eb="9">
      <t>レン</t>
    </rPh>
    <rPh sb="10" eb="11">
      <t>ラク</t>
    </rPh>
    <rPh sb="12" eb="13">
      <t>ショ</t>
    </rPh>
    <phoneticPr fontId="2"/>
  </si>
  <si>
    <t>差し替え依頼元</t>
    <rPh sb="0" eb="1">
      <t>サ</t>
    </rPh>
    <rPh sb="2" eb="3">
      <t>カ</t>
    </rPh>
    <rPh sb="4" eb="6">
      <t>イライ</t>
    </rPh>
    <rPh sb="6" eb="7">
      <t>モト</t>
    </rPh>
    <phoneticPr fontId="2"/>
  </si>
  <si>
    <t>差し替え依頼日</t>
    <rPh sb="0" eb="1">
      <t>サ</t>
    </rPh>
    <rPh sb="2" eb="3">
      <t>カ</t>
    </rPh>
    <rPh sb="4" eb="7">
      <t>イライビ</t>
    </rPh>
    <phoneticPr fontId="2"/>
  </si>
  <si>
    <t>差し替え内容</t>
    <rPh sb="0" eb="1">
      <t>サ</t>
    </rPh>
    <rPh sb="2" eb="3">
      <t>カ</t>
    </rPh>
    <rPh sb="4" eb="6">
      <t>ナイヨウ</t>
    </rPh>
    <phoneticPr fontId="2"/>
  </si>
  <si>
    <t>以下の書類の差し替え分を送付いたします。</t>
    <rPh sb="0" eb="2">
      <t>イカ</t>
    </rPh>
    <rPh sb="3" eb="5">
      <t>ショルイ</t>
    </rPh>
    <rPh sb="6" eb="7">
      <t>サ</t>
    </rPh>
    <rPh sb="8" eb="9">
      <t>カ</t>
    </rPh>
    <rPh sb="10" eb="11">
      <t>フン</t>
    </rPh>
    <rPh sb="12" eb="14">
      <t>ソウフ</t>
    </rPh>
    <phoneticPr fontId="2"/>
  </si>
  <si>
    <t>依頼者　：</t>
    <rPh sb="0" eb="3">
      <t>イライシャ</t>
    </rPh>
    <phoneticPr fontId="2"/>
  </si>
  <si>
    <t>事務局費</t>
    <rPh sb="0" eb="3">
      <t>ジムキョク</t>
    </rPh>
    <rPh sb="3" eb="4">
      <t>ヒ</t>
    </rPh>
    <phoneticPr fontId="2"/>
  </si>
  <si>
    <t>教職員費</t>
    <rPh sb="0" eb="3">
      <t>キョウショクイン</t>
    </rPh>
    <rPh sb="3" eb="4">
      <t>ヒ</t>
    </rPh>
    <phoneticPr fontId="2"/>
  </si>
  <si>
    <t>入力シート</t>
    <rPh sb="0" eb="2">
      <t>ニュウリョク</t>
    </rPh>
    <phoneticPr fontId="2"/>
  </si>
  <si>
    <t>赴任旅費請求書（請求者記名押印）</t>
    <rPh sb="0" eb="2">
      <t>フニン</t>
    </rPh>
    <rPh sb="2" eb="4">
      <t>リョヒ</t>
    </rPh>
    <rPh sb="4" eb="7">
      <t>セイキュウショ</t>
    </rPh>
    <rPh sb="8" eb="11">
      <t>セイキュウシャ</t>
    </rPh>
    <rPh sb="11" eb="13">
      <t>キメイ</t>
    </rPh>
    <rPh sb="13" eb="15">
      <t>オウイン</t>
    </rPh>
    <phoneticPr fontId="2"/>
  </si>
  <si>
    <t>○県公舎又は※¹自宅に入るとき</t>
    <rPh sb="1" eb="2">
      <t>ケン</t>
    </rPh>
    <rPh sb="2" eb="4">
      <t>コウシャ</t>
    </rPh>
    <rPh sb="4" eb="5">
      <t>マタ</t>
    </rPh>
    <rPh sb="8" eb="10">
      <t>ジタク</t>
    </rPh>
    <rPh sb="11" eb="12">
      <t>ハイ</t>
    </rPh>
    <phoneticPr fontId="21"/>
  </si>
  <si>
    <t>目的地１→目的地２までの交通手段</t>
    <rPh sb="0" eb="3">
      <t>モクテキチ</t>
    </rPh>
    <rPh sb="5" eb="8">
      <t>モクテキチ</t>
    </rPh>
    <rPh sb="12" eb="14">
      <t>コウツウ</t>
    </rPh>
    <rPh sb="14" eb="16">
      <t>シュダン</t>
    </rPh>
    <phoneticPr fontId="2"/>
  </si>
  <si>
    <t>※¹自宅…既に生活の拠点が確保されている住居等 （例：持ち家、家族居住の住居等…）</t>
    <rPh sb="2" eb="4">
      <t>ジタク</t>
    </rPh>
    <rPh sb="5" eb="6">
      <t>スデ</t>
    </rPh>
    <rPh sb="7" eb="9">
      <t>セイカツ</t>
    </rPh>
    <rPh sb="10" eb="12">
      <t>キョテン</t>
    </rPh>
    <rPh sb="13" eb="15">
      <t>カクホ</t>
    </rPh>
    <rPh sb="20" eb="22">
      <t>ジュウキョ</t>
    </rPh>
    <rPh sb="22" eb="23">
      <t>トウ</t>
    </rPh>
    <rPh sb="25" eb="26">
      <t>レイ</t>
    </rPh>
    <rPh sb="27" eb="28">
      <t>モ</t>
    </rPh>
    <rPh sb="29" eb="30">
      <t>イエ</t>
    </rPh>
    <rPh sb="31" eb="33">
      <t>カゾク</t>
    </rPh>
    <rPh sb="33" eb="35">
      <t>キョジュウ</t>
    </rPh>
    <rPh sb="36" eb="38">
      <t>ジュウキョ</t>
    </rPh>
    <rPh sb="38" eb="39">
      <t>トウ</t>
    </rPh>
    <phoneticPr fontId="2"/>
  </si>
  <si>
    <t>※²その他の場合…職員本人が新規で借りる賃貸住宅等</t>
    <rPh sb="4" eb="5">
      <t>ホカ</t>
    </rPh>
    <rPh sb="6" eb="8">
      <t>バアイ</t>
    </rPh>
    <rPh sb="9" eb="11">
      <t>ショクイン</t>
    </rPh>
    <rPh sb="11" eb="13">
      <t>ホンニン</t>
    </rPh>
    <rPh sb="14" eb="16">
      <t>シンキ</t>
    </rPh>
    <rPh sb="17" eb="18">
      <t>カ</t>
    </rPh>
    <rPh sb="20" eb="22">
      <t>チンタイ</t>
    </rPh>
    <rPh sb="22" eb="24">
      <t>ジュウタク</t>
    </rPh>
    <rPh sb="24" eb="25">
      <t>トウ</t>
    </rPh>
    <phoneticPr fontId="2"/>
  </si>
  <si>
    <t>→目的地１までの交通手段</t>
    <rPh sb="1" eb="4">
      <t>モクテキチ</t>
    </rPh>
    <rPh sb="8" eb="10">
      <t>コウツウ</t>
    </rPh>
    <rPh sb="10" eb="12">
      <t>シュダン</t>
    </rPh>
    <phoneticPr fontId="2"/>
  </si>
  <si>
    <t>目的地２→目的地３までの交通手段</t>
    <rPh sb="0" eb="3">
      <t>モクテキチ</t>
    </rPh>
    <rPh sb="5" eb="8">
      <t>モクテキチ</t>
    </rPh>
    <rPh sb="12" eb="14">
      <t>コウツウ</t>
    </rPh>
    <rPh sb="14" eb="16">
      <t>シュダン</t>
    </rPh>
    <phoneticPr fontId="2"/>
  </si>
  <si>
    <t>目的地３→目的地４までの交通手段</t>
    <rPh sb="0" eb="3">
      <t>モクテキチ</t>
    </rPh>
    <rPh sb="5" eb="8">
      <t>モクテキチ</t>
    </rPh>
    <rPh sb="12" eb="14">
      <t>コウツウ</t>
    </rPh>
    <rPh sb="14" eb="16">
      <t>シュダン</t>
    </rPh>
    <phoneticPr fontId="2"/>
  </si>
  <si>
    <t>目的地４</t>
    <rPh sb="0" eb="3">
      <t>モクテキチ</t>
    </rPh>
    <phoneticPr fontId="2"/>
  </si>
  <si>
    <t>目的地２～目的地３までの交通手段</t>
    <rPh sb="0" eb="3">
      <t>モクテキチ</t>
    </rPh>
    <rPh sb="5" eb="8">
      <t>モクテキチ</t>
    </rPh>
    <rPh sb="12" eb="14">
      <t>コウツウ</t>
    </rPh>
    <rPh sb="14" eb="16">
      <t>シュダン</t>
    </rPh>
    <phoneticPr fontId="2"/>
  </si>
  <si>
    <t>目的地３～目的地４までの交通手段</t>
    <rPh sb="0" eb="3">
      <t>モクテキチ</t>
    </rPh>
    <rPh sb="5" eb="8">
      <t>モクテキチ</t>
    </rPh>
    <rPh sb="12" eb="14">
      <t>コウツウ</t>
    </rPh>
    <rPh sb="14" eb="16">
      <t>シュダン</t>
    </rPh>
    <phoneticPr fontId="2"/>
  </si>
  <si>
    <t>【その他、状況に応じて必要な書類　（提出するものにチェック）】</t>
    <rPh sb="3" eb="4">
      <t>タ</t>
    </rPh>
    <rPh sb="5" eb="7">
      <t>ジョウキョウ</t>
    </rPh>
    <rPh sb="8" eb="9">
      <t>オウ</t>
    </rPh>
    <rPh sb="11" eb="13">
      <t>ヒツヨウ</t>
    </rPh>
    <rPh sb="14" eb="16">
      <t>ショルイ</t>
    </rPh>
    <rPh sb="18" eb="20">
      <t>テイシュツ</t>
    </rPh>
    <phoneticPr fontId="2"/>
  </si>
  <si>
    <t>赴任旅費請求書　（請求者記名押印）</t>
    <rPh sb="0" eb="2">
      <t>フニン</t>
    </rPh>
    <rPh sb="2" eb="4">
      <t>リョヒ</t>
    </rPh>
    <rPh sb="4" eb="7">
      <t>セイキュウショ</t>
    </rPh>
    <rPh sb="9" eb="12">
      <t>セイキュウシャ</t>
    </rPh>
    <rPh sb="12" eb="14">
      <t>キメイ</t>
    </rPh>
    <rPh sb="14" eb="16">
      <t>オウイン</t>
    </rPh>
    <phoneticPr fontId="2"/>
  </si>
  <si>
    <t>移転の事実を確認できる書類　（借家賃貸借契約書 等）</t>
    <rPh sb="0" eb="2">
      <t>イテン</t>
    </rPh>
    <rPh sb="3" eb="5">
      <t>ジジツ</t>
    </rPh>
    <rPh sb="6" eb="8">
      <t>カクニン</t>
    </rPh>
    <rPh sb="11" eb="13">
      <t>ショルイ</t>
    </rPh>
    <rPh sb="15" eb="17">
      <t>シャクヤ</t>
    </rPh>
    <rPh sb="17" eb="20">
      <t>チンタイシャク</t>
    </rPh>
    <rPh sb="20" eb="23">
      <t>ケイヤクショ</t>
    </rPh>
    <rPh sb="24" eb="25">
      <t>トウ</t>
    </rPh>
    <phoneticPr fontId="2"/>
  </si>
  <si>
    <t>（扶養親族移転料を請求する場合）　扶養親族届出書の写　</t>
    <rPh sb="1" eb="3">
      <t>フヨウ</t>
    </rPh>
    <rPh sb="3" eb="5">
      <t>シンゾク</t>
    </rPh>
    <rPh sb="5" eb="8">
      <t>イテンリョウ</t>
    </rPh>
    <rPh sb="9" eb="11">
      <t>セイキュウ</t>
    </rPh>
    <rPh sb="13" eb="15">
      <t>バアイ</t>
    </rPh>
    <rPh sb="17" eb="19">
      <t>フヨウ</t>
    </rPh>
    <rPh sb="19" eb="21">
      <t>シンゾク</t>
    </rPh>
    <rPh sb="21" eb="24">
      <t>トドケデショ</t>
    </rPh>
    <rPh sb="25" eb="26">
      <t>ウツ</t>
    </rPh>
    <phoneticPr fontId="2"/>
  </si>
  <si>
    <t>（　　　　　　　　　　　　　　　　　　　　　　　　　　　　　　　　　　　　　　　　　　）</t>
    <phoneticPr fontId="2"/>
  </si>
  <si>
    <t>（ただし実際の移転日と異なる場合は、平成21年3月4日付け、教総人第555号通知に従って処理してください。）</t>
    <phoneticPr fontId="2"/>
  </si>
  <si>
    <t>運賃（鉄道）</t>
  </si>
  <si>
    <t>【令和６年１月改定版】</t>
    <rPh sb="1" eb="3">
      <t>レイワ</t>
    </rPh>
    <rPh sb="4" eb="5">
      <t>ネン</t>
    </rPh>
    <rPh sb="6" eb="7">
      <t>ガツ</t>
    </rPh>
    <rPh sb="7" eb="10">
      <t>カイテイバン</t>
    </rPh>
    <phoneticPr fontId="2"/>
  </si>
  <si>
    <t>○旧住所～新所属</t>
    <rPh sb="1" eb="2">
      <t>キュウ</t>
    </rPh>
    <rPh sb="2" eb="4">
      <t>ジュウショ</t>
    </rPh>
    <rPh sb="5" eb="6">
      <t>シン</t>
    </rPh>
    <rPh sb="6" eb="8">
      <t>ショゾク</t>
    </rPh>
    <phoneticPr fontId="21"/>
  </si>
  <si>
    <t>○一般職員と同じ</t>
    <rPh sb="1" eb="3">
      <t>イッパン</t>
    </rPh>
    <rPh sb="3" eb="5">
      <t>ショクイン</t>
    </rPh>
    <rPh sb="6" eb="7">
      <t>オナ</t>
    </rPh>
    <phoneticPr fontId="2"/>
  </si>
  <si>
    <t>所属コード</t>
    <rPh sb="0" eb="2">
      <t>ショゾク</t>
    </rPh>
    <phoneticPr fontId="2"/>
  </si>
  <si>
    <t>新規採用者：市町村教委が別途連絡した日・異動者：異動内示日</t>
    <rPh sb="0" eb="2">
      <t>シンキ</t>
    </rPh>
    <rPh sb="2" eb="5">
      <t>サイヨウシャ</t>
    </rPh>
    <rPh sb="12" eb="14">
      <t>ベット</t>
    </rPh>
    <rPh sb="14" eb="16">
      <t>レンラク</t>
    </rPh>
    <rPh sb="18" eb="19">
      <t>ヒ</t>
    </rPh>
    <rPh sb="20" eb="23">
      <t>イドウシャ</t>
    </rPh>
    <rPh sb="24" eb="26">
      <t>イドウ</t>
    </rPh>
    <rPh sb="26" eb="28">
      <t>ナイジ</t>
    </rPh>
    <rPh sb="28" eb="29">
      <t>ビ</t>
    </rPh>
    <phoneticPr fontId="2"/>
  </si>
  <si>
    <t>バス</t>
  </si>
  <si>
    <t>02</t>
  </si>
  <si>
    <t>小学校費</t>
    <rPh sb="0" eb="3">
      <t>ショウガッコウ</t>
    </rPh>
    <rPh sb="3" eb="4">
      <t>ヒ</t>
    </rPh>
    <phoneticPr fontId="2"/>
  </si>
  <si>
    <t>03</t>
  </si>
  <si>
    <t>小学校教職員費</t>
  </si>
  <si>
    <t>中学校教職員費</t>
  </si>
  <si>
    <t>赴任旅費支給事実等申出書の写し</t>
    <rPh sb="0" eb="2">
      <t>フニン</t>
    </rPh>
    <rPh sb="2" eb="4">
      <t>リョヒ</t>
    </rPh>
    <rPh sb="4" eb="6">
      <t>シキュウ</t>
    </rPh>
    <rPh sb="6" eb="8">
      <t>ジジツ</t>
    </rPh>
    <rPh sb="8" eb="9">
      <t>トウ</t>
    </rPh>
    <rPh sb="9" eb="12">
      <t>モウシデショ</t>
    </rPh>
    <rPh sb="13" eb="14">
      <t>ウツ</t>
    </rPh>
    <phoneticPr fontId="2"/>
  </si>
  <si>
    <t>①</t>
  </si>
  <si>
    <t>04</t>
    <phoneticPr fontId="2"/>
  </si>
  <si>
    <t>高等学校費</t>
    <rPh sb="0" eb="2">
      <t>コウトウ</t>
    </rPh>
    <rPh sb="2" eb="4">
      <t>ガッコウ</t>
    </rPh>
    <rPh sb="4" eb="5">
      <t>ヒ</t>
    </rPh>
    <phoneticPr fontId="2"/>
  </si>
  <si>
    <t>定時制高等学校教職員費</t>
  </si>
  <si>
    <t>05</t>
    <phoneticPr fontId="2"/>
  </si>
  <si>
    <t>特別支援学校費</t>
    <rPh sb="0" eb="2">
      <t>トクベツ</t>
    </rPh>
    <rPh sb="2" eb="4">
      <t>シエン</t>
    </rPh>
    <rPh sb="4" eb="6">
      <t>ガッコウ</t>
    </rPh>
    <rPh sb="6" eb="7">
      <t>ヒ</t>
    </rPh>
    <phoneticPr fontId="2"/>
  </si>
  <si>
    <t>特別支援学校管理運営費</t>
  </si>
  <si>
    <t>高等学校総務費</t>
    <rPh sb="0" eb="2">
      <t>コウトウ</t>
    </rPh>
    <rPh sb="2" eb="4">
      <t>ガッコウ</t>
    </rPh>
    <rPh sb="4" eb="7">
      <t>ソウムヒ</t>
    </rPh>
    <phoneticPr fontId="2"/>
  </si>
  <si>
    <t>04</t>
  </si>
  <si>
    <t>05</t>
  </si>
  <si>
    <t>08</t>
    <phoneticPr fontId="2"/>
  </si>
  <si>
    <t>津山教育事務所長　殿</t>
    <rPh sb="0" eb="2">
      <t>ツヤマ</t>
    </rPh>
    <rPh sb="2" eb="4">
      <t>キョウイク</t>
    </rPh>
    <rPh sb="4" eb="6">
      <t>ジム</t>
    </rPh>
    <rPh sb="6" eb="8">
      <t>ショチョウ</t>
    </rPh>
    <rPh sb="9" eb="10">
      <t>ドノ</t>
    </rPh>
    <phoneticPr fontId="2"/>
  </si>
  <si>
    <t>津山教育事務所総務課総務班　経理担当</t>
    <rPh sb="0" eb="2">
      <t>ツヤマ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</si>
</sst>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[$-411]ggge&quot;年&quot;m&quot;月&quot;d&quot;日&quot;;@"/>
    <numFmt numFmtId="177" formatCode="#,##0.0;[Red]\-#,##0.0"/>
    <numFmt numFmtId="178" formatCode="m&quot;月&quot;d&quot;日&quot;;@"/>
  </numFmts>
  <fonts count="27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9"/>
      <color indexed="81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i/>
      <sz val="11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1"/>
      <color theme="4" tint="0.59999389629810485"/>
      <name val="ＭＳ Ｐゴシック"/>
      <family val="3"/>
      <charset val="128"/>
      <scheme val="minor"/>
    </font>
    <font>
      <sz val="11"/>
      <color theme="1"/>
      <name val="HGPｺﾞｼｯｸM"/>
      <family val="3"/>
      <charset val="128"/>
    </font>
    <font>
      <sz val="11"/>
      <color theme="7" tint="0.79998168889431442"/>
      <name val="HGPｺﾞｼｯｸM"/>
      <family val="3"/>
      <charset val="128"/>
    </font>
    <font>
      <b/>
      <sz val="18"/>
      <color theme="1"/>
      <name val="HGPｺﾞｼｯｸM"/>
      <family val="3"/>
      <charset val="128"/>
    </font>
    <font>
      <b/>
      <sz val="11"/>
      <color theme="1"/>
      <name val="HGPｺﾞｼｯｸM"/>
      <family val="3"/>
      <charset val="128"/>
    </font>
    <font>
      <sz val="11"/>
      <color theme="4" tint="0.59999389629810485"/>
      <name val="HGPｺﾞｼｯｸM"/>
      <family val="3"/>
      <charset val="128"/>
    </font>
    <font>
      <b/>
      <sz val="22"/>
      <color theme="1"/>
      <name val="HGPｺﾞｼｯｸM"/>
      <family val="3"/>
      <charset val="128"/>
    </font>
    <font>
      <b/>
      <sz val="14"/>
      <color theme="1"/>
      <name val="HGPｺﾞｼｯｸM"/>
      <family val="3"/>
      <charset val="128"/>
    </font>
    <font>
      <sz val="14"/>
      <color theme="1"/>
      <name val="HGPｺﾞｼｯｸM"/>
      <family val="3"/>
      <charset val="128"/>
    </font>
    <font>
      <b/>
      <i/>
      <sz val="11"/>
      <color theme="1"/>
      <name val="HGPｺﾞｼｯｸM"/>
      <family val="3"/>
      <charset val="128"/>
    </font>
    <font>
      <b/>
      <sz val="9"/>
      <color theme="1"/>
      <name val="HGPｺﾞｼｯｸM"/>
      <family val="3"/>
      <charset val="128"/>
    </font>
    <font>
      <sz val="11"/>
      <name val="ＭＳ Ｐゴシック"/>
      <family val="3"/>
      <charset val="128"/>
    </font>
    <font>
      <sz val="12"/>
      <name val="HG丸ｺﾞｼｯｸM-PRO"/>
      <family val="3"/>
      <charset val="128"/>
    </font>
    <font>
      <sz val="6"/>
      <name val="ＭＳ Ｐゴシック"/>
      <family val="3"/>
      <charset val="128"/>
    </font>
    <font>
      <sz val="11"/>
      <name val="HG丸ｺﾞｼｯｸM-PRO"/>
      <family val="3"/>
      <charset val="128"/>
    </font>
    <font>
      <b/>
      <sz val="11"/>
      <color rgb="FFFF0000"/>
      <name val="HGPｺﾞｼｯｸM"/>
      <family val="3"/>
      <charset val="128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HGPｺﾞｼｯｸM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6337778862885"/>
        <bgColor indexed="64"/>
      </patternFill>
    </fill>
  </fills>
  <borders count="10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rgb="FFFF0000"/>
      </left>
      <right style="double">
        <color rgb="FFFF0000"/>
      </right>
      <top style="double">
        <color rgb="FFFF0000"/>
      </top>
      <bottom style="dotted">
        <color indexed="64"/>
      </bottom>
      <diagonal/>
    </border>
    <border>
      <left style="double">
        <color rgb="FFFF0000"/>
      </left>
      <right style="double">
        <color rgb="FFFF0000"/>
      </right>
      <top/>
      <bottom/>
      <diagonal/>
    </border>
    <border>
      <left style="double">
        <color rgb="FFFF0000"/>
      </left>
      <right style="double">
        <color rgb="FFFF0000"/>
      </right>
      <top/>
      <bottom style="thin">
        <color indexed="64"/>
      </bottom>
      <diagonal/>
    </border>
    <border>
      <left style="double">
        <color rgb="FFFF0000"/>
      </left>
      <right style="double">
        <color rgb="FFFF0000"/>
      </right>
      <top style="thin">
        <color indexed="64"/>
      </top>
      <bottom style="dotted">
        <color indexed="64"/>
      </bottom>
      <diagonal/>
    </border>
    <border>
      <left style="double">
        <color rgb="FFFF0000"/>
      </left>
      <right style="double">
        <color rgb="FFFF0000"/>
      </right>
      <top/>
      <bottom style="double">
        <color rgb="FFFF0000"/>
      </bottom>
      <diagonal/>
    </border>
    <border>
      <left style="thick">
        <color rgb="FFFF0000"/>
      </left>
      <right style="thin">
        <color indexed="64"/>
      </right>
      <top style="thick">
        <color rgb="FFFF0000"/>
      </top>
      <bottom style="double">
        <color indexed="64"/>
      </bottom>
      <diagonal/>
    </border>
    <border>
      <left style="thin">
        <color indexed="64"/>
      </left>
      <right style="thick">
        <color rgb="FFFF0000"/>
      </right>
      <top style="thick">
        <color rgb="FFFF0000"/>
      </top>
      <bottom style="double">
        <color indexed="64"/>
      </bottom>
      <diagonal/>
    </border>
    <border>
      <left style="thick">
        <color rgb="FFFF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rgb="FFFF0000"/>
      </right>
      <top/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thick">
        <color rgb="FFFF0000"/>
      </bottom>
      <diagonal/>
    </border>
    <border>
      <left style="double">
        <color rgb="FFFF0000"/>
      </left>
      <right style="double">
        <color rgb="FFFF0000"/>
      </right>
      <top style="double">
        <color rgb="FFFF0000"/>
      </top>
      <bottom style="thick">
        <color rgb="FFFF0000"/>
      </bottom>
      <diagonal/>
    </border>
    <border>
      <left style="double">
        <color rgb="FFFFC000"/>
      </left>
      <right style="double">
        <color rgb="FFFFC000"/>
      </right>
      <top/>
      <bottom/>
      <diagonal/>
    </border>
    <border>
      <left style="double">
        <color rgb="FFFFC000"/>
      </left>
      <right style="double">
        <color rgb="FFFFC000"/>
      </right>
      <top/>
      <bottom style="thin">
        <color indexed="64"/>
      </bottom>
      <diagonal/>
    </border>
    <border>
      <left style="double">
        <color rgb="FFFFC000"/>
      </left>
      <right style="double">
        <color rgb="FFFFC000"/>
      </right>
      <top style="thin">
        <color indexed="64"/>
      </top>
      <bottom style="dotted">
        <color indexed="64"/>
      </bottom>
      <diagonal/>
    </border>
    <border>
      <left style="double">
        <color rgb="FFFFC000"/>
      </left>
      <right style="double">
        <color rgb="FFFFC000"/>
      </right>
      <top/>
      <bottom style="double">
        <color rgb="FFFFC000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rgb="FF7030A0"/>
      </left>
      <right style="double">
        <color rgb="FF7030A0"/>
      </right>
      <top style="double">
        <color rgb="FFFFC000"/>
      </top>
      <bottom style="dotted">
        <color indexed="64"/>
      </bottom>
      <diagonal/>
    </border>
    <border>
      <left style="double">
        <color rgb="FF7030A0"/>
      </left>
      <right style="double">
        <color rgb="FF7030A0"/>
      </right>
      <top/>
      <bottom/>
      <diagonal/>
    </border>
    <border>
      <left style="double">
        <color rgb="FF7030A0"/>
      </left>
      <right style="double">
        <color rgb="FF7030A0"/>
      </right>
      <top/>
      <bottom style="thin">
        <color indexed="64"/>
      </bottom>
      <diagonal/>
    </border>
    <border>
      <left style="double">
        <color rgb="FF7030A0"/>
      </left>
      <right style="double">
        <color rgb="FF7030A0"/>
      </right>
      <top style="thin">
        <color indexed="64"/>
      </top>
      <bottom style="dotted">
        <color indexed="64"/>
      </bottom>
      <diagonal/>
    </border>
    <border>
      <left style="double">
        <color rgb="FF7030A0"/>
      </left>
      <right style="double">
        <color rgb="FF7030A0"/>
      </right>
      <top/>
      <bottom style="double">
        <color rgb="FF7030A0"/>
      </bottom>
      <diagonal/>
    </border>
    <border>
      <left style="double">
        <color theme="9" tint="-0.24994659260841701"/>
      </left>
      <right style="double">
        <color theme="9" tint="-0.24994659260841701"/>
      </right>
      <top style="double">
        <color rgb="FFFF0000"/>
      </top>
      <bottom style="dotted">
        <color indexed="64"/>
      </bottom>
      <diagonal/>
    </border>
    <border>
      <left style="double">
        <color theme="9" tint="-0.24994659260841701"/>
      </left>
      <right style="double">
        <color theme="9" tint="-0.24994659260841701"/>
      </right>
      <top/>
      <bottom/>
      <diagonal/>
    </border>
    <border>
      <left style="double">
        <color theme="9" tint="-0.24994659260841701"/>
      </left>
      <right style="double">
        <color theme="9" tint="-0.24994659260841701"/>
      </right>
      <top/>
      <bottom style="thin">
        <color indexed="64"/>
      </bottom>
      <diagonal/>
    </border>
    <border>
      <left style="double">
        <color theme="9" tint="-0.24994659260841701"/>
      </left>
      <right style="double">
        <color theme="9" tint="-0.24994659260841701"/>
      </right>
      <top style="thin">
        <color indexed="64"/>
      </top>
      <bottom style="dotted">
        <color indexed="64"/>
      </bottom>
      <diagonal/>
    </border>
    <border>
      <left style="double">
        <color theme="9" tint="-0.24994659260841701"/>
      </left>
      <right style="double">
        <color theme="9" tint="-0.24994659260841701"/>
      </right>
      <top/>
      <bottom style="double">
        <color theme="9" tint="-0.24994659260841701"/>
      </bottom>
      <diagonal/>
    </border>
    <border>
      <left style="thick">
        <color theme="9" tint="-0.24994659260841701"/>
      </left>
      <right style="thin">
        <color indexed="64"/>
      </right>
      <top style="thick">
        <color rgb="FFFF0000"/>
      </top>
      <bottom style="double">
        <color indexed="64"/>
      </bottom>
      <diagonal/>
    </border>
    <border>
      <left style="thin">
        <color indexed="64"/>
      </left>
      <right style="thick">
        <color theme="9" tint="-0.24994659260841701"/>
      </right>
      <top style="thick">
        <color rgb="FFFF0000"/>
      </top>
      <bottom style="double">
        <color indexed="64"/>
      </bottom>
      <diagonal/>
    </border>
    <border>
      <left style="thick">
        <color theme="9" tint="-0.2499465926084170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theme="9" tint="-0.24994659260841701"/>
      </right>
      <top/>
      <bottom style="thin">
        <color indexed="64"/>
      </bottom>
      <diagonal/>
    </border>
    <border>
      <left style="thick">
        <color theme="9" tint="-0.2499465926084170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theme="9" tint="-0.24994659260841701"/>
      </right>
      <top style="thin">
        <color indexed="64"/>
      </top>
      <bottom style="thin">
        <color indexed="64"/>
      </bottom>
      <diagonal/>
    </border>
    <border>
      <left style="thick">
        <color theme="9" tint="-0.24994659260841701"/>
      </left>
      <right style="thin">
        <color indexed="64"/>
      </right>
      <top style="thin">
        <color indexed="64"/>
      </top>
      <bottom style="thick">
        <color theme="9" tint="-0.24994659260841701"/>
      </bottom>
      <diagonal/>
    </border>
    <border>
      <left style="thin">
        <color indexed="64"/>
      </left>
      <right style="thick">
        <color theme="9" tint="-0.24994659260841701"/>
      </right>
      <top style="thin">
        <color indexed="64"/>
      </top>
      <bottom style="thick">
        <color theme="9" tint="-0.24994659260841701"/>
      </bottom>
      <diagonal/>
    </border>
    <border>
      <left style="double">
        <color rgb="FF7030A0"/>
      </left>
      <right style="double">
        <color rgb="FF7030A0"/>
      </right>
      <top/>
      <bottom style="dotted">
        <color indexed="64"/>
      </bottom>
      <diagonal/>
    </border>
    <border>
      <left style="thick">
        <color rgb="FFFFC000"/>
      </left>
      <right style="thin">
        <color indexed="64"/>
      </right>
      <top style="thick">
        <color theme="9" tint="-0.24994659260841701"/>
      </top>
      <bottom style="double">
        <color indexed="64"/>
      </bottom>
      <diagonal/>
    </border>
    <border>
      <left style="thin">
        <color indexed="64"/>
      </left>
      <right style="thick">
        <color rgb="FFFFC000"/>
      </right>
      <top style="thick">
        <color theme="9" tint="-0.24994659260841701"/>
      </top>
      <bottom style="double">
        <color indexed="64"/>
      </bottom>
      <diagonal/>
    </border>
    <border>
      <left style="thick">
        <color rgb="FFFFC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rgb="FFFFC000"/>
      </right>
      <top/>
      <bottom style="thin">
        <color indexed="64"/>
      </bottom>
      <diagonal/>
    </border>
    <border>
      <left style="thick">
        <color rgb="FFFFC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FFC000"/>
      </right>
      <top style="thin">
        <color indexed="64"/>
      </top>
      <bottom style="thin">
        <color indexed="64"/>
      </bottom>
      <diagonal/>
    </border>
    <border>
      <left style="thick">
        <color rgb="FFFFC000"/>
      </left>
      <right style="thin">
        <color indexed="64"/>
      </right>
      <top style="thin">
        <color indexed="64"/>
      </top>
      <bottom style="thick">
        <color rgb="FFFFC000"/>
      </bottom>
      <diagonal/>
    </border>
    <border>
      <left style="thin">
        <color indexed="64"/>
      </left>
      <right style="thick">
        <color rgb="FFFFC000"/>
      </right>
      <top style="thin">
        <color indexed="64"/>
      </top>
      <bottom style="thick">
        <color rgb="FFFFC000"/>
      </bottom>
      <diagonal/>
    </border>
    <border>
      <left style="double">
        <color rgb="FFFFC000"/>
      </left>
      <right style="double">
        <color rgb="FFFFC000"/>
      </right>
      <top style="double">
        <color theme="9" tint="-0.24994659260841701"/>
      </top>
      <bottom style="dotted">
        <color indexed="64"/>
      </bottom>
      <diagonal/>
    </border>
    <border>
      <left style="thick">
        <color rgb="FF7030A0"/>
      </left>
      <right style="thin">
        <color indexed="64"/>
      </right>
      <top style="thick">
        <color rgb="FFFFC000"/>
      </top>
      <bottom style="double">
        <color indexed="64"/>
      </bottom>
      <diagonal/>
    </border>
    <border>
      <left style="thin">
        <color indexed="64"/>
      </left>
      <right style="thick">
        <color rgb="FF7030A0"/>
      </right>
      <top style="thick">
        <color rgb="FFFFC000"/>
      </top>
      <bottom style="double">
        <color indexed="64"/>
      </bottom>
      <diagonal/>
    </border>
    <border>
      <left style="thick">
        <color rgb="FF7030A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rgb="FF7030A0"/>
      </right>
      <top/>
      <bottom style="thin">
        <color indexed="64"/>
      </bottom>
      <diagonal/>
    </border>
    <border>
      <left style="thick">
        <color rgb="FF7030A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7030A0"/>
      </right>
      <top style="thin">
        <color indexed="64"/>
      </top>
      <bottom style="thin">
        <color indexed="64"/>
      </bottom>
      <diagonal/>
    </border>
    <border>
      <left style="thick">
        <color rgb="FF7030A0"/>
      </left>
      <right style="thin">
        <color indexed="64"/>
      </right>
      <top style="thin">
        <color indexed="64"/>
      </top>
      <bottom style="thick">
        <color rgb="FF7030A0"/>
      </bottom>
      <diagonal/>
    </border>
    <border>
      <left style="thin">
        <color indexed="64"/>
      </left>
      <right style="thick">
        <color rgb="FF7030A0"/>
      </right>
      <top style="thin">
        <color indexed="64"/>
      </top>
      <bottom style="thick">
        <color rgb="FF7030A0"/>
      </bottom>
      <diagonal/>
    </border>
    <border>
      <left style="double">
        <color rgb="FF7030A0"/>
      </left>
      <right style="double">
        <color rgb="FF7030A0"/>
      </right>
      <top style="dotted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9" fillId="0" borderId="0">
      <alignment vertical="center"/>
    </xf>
  </cellStyleXfs>
  <cellXfs count="432">
    <xf numFmtId="0" fontId="0" fillId="0" borderId="0" xfId="0">
      <alignment vertical="center"/>
    </xf>
    <xf numFmtId="0" fontId="4" fillId="2" borderId="0" xfId="0" applyFont="1" applyFill="1" applyAlignment="1">
      <alignment vertical="center" shrinkToFit="1"/>
    </xf>
    <xf numFmtId="0" fontId="4" fillId="2" borderId="14" xfId="0" applyFont="1" applyFill="1" applyBorder="1" applyAlignment="1">
      <alignment vertical="center" shrinkToFit="1"/>
    </xf>
    <xf numFmtId="0" fontId="4" fillId="2" borderId="2" xfId="0" applyFont="1" applyFill="1" applyBorder="1" applyAlignment="1">
      <alignment vertical="center" shrinkToFit="1"/>
    </xf>
    <xf numFmtId="0" fontId="4" fillId="2" borderId="17" xfId="0" applyFont="1" applyFill="1" applyBorder="1" applyAlignment="1">
      <alignment vertical="center" shrinkToFit="1"/>
    </xf>
    <xf numFmtId="0" fontId="4" fillId="2" borderId="13" xfId="0" applyFont="1" applyFill="1" applyBorder="1" applyAlignment="1">
      <alignment vertical="center" shrinkToFit="1"/>
    </xf>
    <xf numFmtId="0" fontId="4" fillId="2" borderId="10" xfId="0" applyFont="1" applyFill="1" applyBorder="1" applyAlignment="1">
      <alignment vertical="center" shrinkToFit="1"/>
    </xf>
    <xf numFmtId="0" fontId="4" fillId="2" borderId="15" xfId="0" applyFont="1" applyFill="1" applyBorder="1" applyAlignment="1">
      <alignment vertical="center" shrinkToFit="1"/>
    </xf>
    <xf numFmtId="0" fontId="4" fillId="2" borderId="16" xfId="0" applyFont="1" applyFill="1" applyBorder="1" applyAlignment="1">
      <alignment vertical="center" shrinkToFit="1"/>
    </xf>
    <xf numFmtId="0" fontId="4" fillId="2" borderId="0" xfId="0" applyFont="1" applyFill="1" applyBorder="1" applyAlignment="1">
      <alignment vertical="center" shrinkToFit="1"/>
    </xf>
    <xf numFmtId="0" fontId="4" fillId="2" borderId="19" xfId="0" applyFont="1" applyFill="1" applyBorder="1" applyAlignment="1">
      <alignment vertical="center" shrinkToFit="1"/>
    </xf>
    <xf numFmtId="38" fontId="4" fillId="2" borderId="0" xfId="1" applyFont="1" applyFill="1" applyBorder="1" applyAlignment="1">
      <alignment vertical="center" shrinkToFit="1"/>
    </xf>
    <xf numFmtId="38" fontId="4" fillId="2" borderId="14" xfId="1" applyFont="1" applyFill="1" applyBorder="1" applyAlignment="1">
      <alignment vertical="center" shrinkToFit="1"/>
    </xf>
    <xf numFmtId="0" fontId="5" fillId="2" borderId="0" xfId="0" applyFont="1" applyFill="1" applyBorder="1" applyAlignment="1">
      <alignment vertical="center" shrinkToFit="1"/>
    </xf>
    <xf numFmtId="0" fontId="4" fillId="2" borderId="18" xfId="0" applyFont="1" applyFill="1" applyBorder="1" applyAlignment="1">
      <alignment vertical="center" shrinkToFit="1"/>
    </xf>
    <xf numFmtId="0" fontId="5" fillId="2" borderId="19" xfId="0" applyFont="1" applyFill="1" applyBorder="1" applyAlignment="1">
      <alignment vertical="center" shrinkToFit="1"/>
    </xf>
    <xf numFmtId="0" fontId="4" fillId="2" borderId="20" xfId="0" applyFont="1" applyFill="1" applyBorder="1" applyAlignment="1">
      <alignment vertical="center" shrinkToFit="1"/>
    </xf>
    <xf numFmtId="0" fontId="4" fillId="2" borderId="5" xfId="0" applyFont="1" applyFill="1" applyBorder="1" applyAlignment="1">
      <alignment vertical="center" shrinkToFit="1"/>
    </xf>
    <xf numFmtId="49" fontId="0" fillId="0" borderId="0" xfId="0" applyNumberFormat="1">
      <alignment vertical="center"/>
    </xf>
    <xf numFmtId="0" fontId="9" fillId="0" borderId="1" xfId="0" applyFont="1" applyFill="1" applyBorder="1" applyAlignment="1" applyProtection="1">
      <alignment vertical="center" shrinkToFit="1"/>
      <protection locked="0"/>
    </xf>
    <xf numFmtId="49" fontId="9" fillId="0" borderId="1" xfId="0" applyNumberFormat="1" applyFont="1" applyFill="1" applyBorder="1" applyAlignment="1" applyProtection="1">
      <alignment vertical="center" shrinkToFit="1"/>
      <protection locked="0"/>
    </xf>
    <xf numFmtId="176" fontId="9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9" fillId="0" borderId="1" xfId="0" applyFont="1" applyFill="1" applyBorder="1" applyAlignment="1" applyProtection="1">
      <alignment horizontal="center" vertical="center" shrinkToFit="1"/>
      <protection locked="0"/>
    </xf>
    <xf numFmtId="177" fontId="9" fillId="0" borderId="1" xfId="1" applyNumberFormat="1" applyFont="1" applyFill="1" applyBorder="1" applyAlignment="1" applyProtection="1">
      <alignment vertical="center" shrinkToFit="1"/>
      <protection locked="0"/>
    </xf>
    <xf numFmtId="0" fontId="9" fillId="2" borderId="0" xfId="0" applyFont="1" applyFill="1" applyBorder="1" applyAlignment="1" applyProtection="1">
      <alignment vertical="center" shrinkToFit="1"/>
    </xf>
    <xf numFmtId="0" fontId="9" fillId="2" borderId="0" xfId="0" applyFont="1" applyFill="1" applyAlignment="1" applyProtection="1">
      <alignment vertical="center" shrinkToFit="1"/>
    </xf>
    <xf numFmtId="49" fontId="9" fillId="2" borderId="0" xfId="0" applyNumberFormat="1" applyFont="1" applyFill="1" applyBorder="1" applyAlignment="1" applyProtection="1">
      <alignment vertical="center" shrinkToFit="1"/>
    </xf>
    <xf numFmtId="0" fontId="12" fillId="2" borderId="0" xfId="0" applyFont="1" applyFill="1" applyAlignment="1" applyProtection="1">
      <alignment vertical="center" shrinkToFit="1"/>
    </xf>
    <xf numFmtId="0" fontId="10" fillId="2" borderId="0" xfId="0" applyFont="1" applyFill="1" applyAlignment="1" applyProtection="1">
      <alignment vertical="center" shrinkToFit="1"/>
    </xf>
    <xf numFmtId="176" fontId="9" fillId="2" borderId="0" xfId="0" applyNumberFormat="1" applyFont="1" applyFill="1" applyBorder="1" applyAlignment="1" applyProtection="1">
      <alignment vertical="center" shrinkToFit="1"/>
    </xf>
    <xf numFmtId="0" fontId="12" fillId="2" borderId="0" xfId="0" applyFont="1" applyFill="1" applyAlignment="1" applyProtection="1">
      <alignment horizontal="center" vertical="center" shrinkToFit="1"/>
    </xf>
    <xf numFmtId="0" fontId="9" fillId="2" borderId="0" xfId="0" applyFont="1" applyFill="1" applyAlignment="1" applyProtection="1">
      <alignment horizontal="center" vertical="center" shrinkToFit="1"/>
    </xf>
    <xf numFmtId="0" fontId="12" fillId="2" borderId="27" xfId="0" applyFont="1" applyFill="1" applyBorder="1" applyAlignment="1" applyProtection="1">
      <alignment vertical="center" shrinkToFit="1"/>
    </xf>
    <xf numFmtId="0" fontId="9" fillId="2" borderId="0" xfId="0" applyFont="1" applyFill="1" applyBorder="1" applyAlignment="1" applyProtection="1">
      <alignment horizontal="center" vertical="center" shrinkToFit="1"/>
    </xf>
    <xf numFmtId="38" fontId="12" fillId="2" borderId="6" xfId="1" applyFont="1" applyFill="1" applyBorder="1" applyAlignment="1" applyProtection="1">
      <alignment horizontal="center" vertical="center" shrinkToFit="1"/>
    </xf>
    <xf numFmtId="177" fontId="12" fillId="2" borderId="6" xfId="1" applyNumberFormat="1" applyFont="1" applyFill="1" applyBorder="1" applyAlignment="1" applyProtection="1">
      <alignment horizontal="center" vertical="center" shrinkToFit="1"/>
    </xf>
    <xf numFmtId="0" fontId="9" fillId="2" borderId="1" xfId="0" applyFont="1" applyFill="1" applyBorder="1" applyAlignment="1" applyProtection="1">
      <alignment vertical="center" shrinkToFit="1"/>
    </xf>
    <xf numFmtId="0" fontId="12" fillId="2" borderId="0" xfId="0" applyFont="1" applyFill="1" applyBorder="1" applyAlignment="1" applyProtection="1">
      <alignment vertical="center" shrinkToFit="1"/>
    </xf>
    <xf numFmtId="0" fontId="9" fillId="2" borderId="1" xfId="0" applyFont="1" applyFill="1" applyBorder="1" applyAlignment="1" applyProtection="1">
      <alignment horizontal="center" vertical="center" shrinkToFit="1"/>
    </xf>
    <xf numFmtId="0" fontId="12" fillId="2" borderId="0" xfId="0" applyFont="1" applyFill="1" applyBorder="1" applyAlignment="1" applyProtection="1">
      <alignment horizontal="center" vertical="center" shrinkToFit="1"/>
    </xf>
    <xf numFmtId="0" fontId="9" fillId="2" borderId="22" xfId="0" applyFont="1" applyFill="1" applyBorder="1" applyAlignment="1" applyProtection="1">
      <alignment vertical="center" shrinkToFit="1"/>
    </xf>
    <xf numFmtId="0" fontId="13" fillId="2" borderId="0" xfId="0" applyFont="1" applyFill="1" applyAlignment="1" applyProtection="1">
      <alignment vertical="center" shrinkToFit="1"/>
    </xf>
    <xf numFmtId="38" fontId="9" fillId="2" borderId="1" xfId="0" applyNumberFormat="1" applyFont="1" applyFill="1" applyBorder="1" applyAlignment="1" applyProtection="1">
      <alignment vertical="center" shrinkToFit="1"/>
    </xf>
    <xf numFmtId="38" fontId="9" fillId="2" borderId="0" xfId="0" applyNumberFormat="1" applyFont="1" applyFill="1" applyAlignment="1" applyProtection="1">
      <alignment vertical="center" shrinkToFit="1"/>
    </xf>
    <xf numFmtId="177" fontId="9" fillId="2" borderId="1" xfId="0" applyNumberFormat="1" applyFont="1" applyFill="1" applyBorder="1" applyAlignment="1" applyProtection="1">
      <alignment vertical="center" shrinkToFit="1"/>
    </xf>
    <xf numFmtId="177" fontId="9" fillId="2" borderId="22" xfId="1" applyNumberFormat="1" applyFont="1" applyFill="1" applyBorder="1" applyAlignment="1" applyProtection="1">
      <alignment vertical="center" shrinkToFit="1"/>
    </xf>
    <xf numFmtId="177" fontId="9" fillId="2" borderId="1" xfId="1" applyNumberFormat="1" applyFont="1" applyFill="1" applyBorder="1" applyAlignment="1" applyProtection="1">
      <alignment vertical="center" shrinkToFit="1"/>
    </xf>
    <xf numFmtId="177" fontId="9" fillId="2" borderId="22" xfId="0" applyNumberFormat="1" applyFont="1" applyFill="1" applyBorder="1" applyAlignment="1" applyProtection="1">
      <alignment vertical="center" shrinkToFit="1"/>
    </xf>
    <xf numFmtId="0" fontId="9" fillId="2" borderId="3" xfId="0" applyFont="1" applyFill="1" applyBorder="1" applyAlignment="1" applyProtection="1">
      <alignment horizontal="center" vertical="center" shrinkToFit="1"/>
    </xf>
    <xf numFmtId="38" fontId="9" fillId="2" borderId="1" xfId="1" applyFont="1" applyFill="1" applyBorder="1" applyAlignment="1" applyProtection="1">
      <alignment vertical="center" shrinkToFit="1"/>
    </xf>
    <xf numFmtId="0" fontId="9" fillId="2" borderId="23" xfId="0" applyFont="1" applyFill="1" applyBorder="1" applyAlignment="1" applyProtection="1">
      <alignment horizontal="center" vertical="center" shrinkToFit="1"/>
    </xf>
    <xf numFmtId="0" fontId="9" fillId="2" borderId="4" xfId="0" applyFont="1" applyFill="1" applyBorder="1" applyAlignment="1" applyProtection="1">
      <alignment horizontal="center" vertical="center" shrinkToFit="1"/>
    </xf>
    <xf numFmtId="0" fontId="9" fillId="2" borderId="1" xfId="0" applyFont="1" applyFill="1" applyBorder="1" applyAlignment="1" applyProtection="1">
      <alignment horizontal="right" vertical="center" shrinkToFit="1"/>
    </xf>
    <xf numFmtId="177" fontId="9" fillId="2" borderId="0" xfId="0" applyNumberFormat="1" applyFont="1" applyFill="1" applyAlignment="1" applyProtection="1">
      <alignment vertical="center" shrinkToFit="1"/>
    </xf>
    <xf numFmtId="0" fontId="12" fillId="2" borderId="0" xfId="0" applyFont="1" applyFill="1" applyAlignment="1" applyProtection="1">
      <alignment horizontal="right" vertical="center" shrinkToFit="1"/>
    </xf>
    <xf numFmtId="38" fontId="9" fillId="2" borderId="0" xfId="1" applyFont="1" applyFill="1" applyAlignment="1" applyProtection="1">
      <alignment vertical="center" shrinkToFit="1"/>
    </xf>
    <xf numFmtId="0" fontId="15" fillId="2" borderId="0" xfId="0" applyFont="1" applyFill="1" applyAlignment="1" applyProtection="1">
      <alignment horizontal="center" vertical="center" shrinkToFit="1"/>
    </xf>
    <xf numFmtId="38" fontId="15" fillId="2" borderId="27" xfId="1" applyFont="1" applyFill="1" applyBorder="1" applyAlignment="1" applyProtection="1">
      <alignment horizontal="center" vertical="center" shrinkToFit="1"/>
    </xf>
    <xf numFmtId="38" fontId="13" fillId="2" borderId="0" xfId="1" applyFont="1" applyFill="1" applyAlignment="1" applyProtection="1">
      <alignment vertical="center" shrinkToFit="1"/>
    </xf>
    <xf numFmtId="0" fontId="16" fillId="2" borderId="0" xfId="0" applyFont="1" applyFill="1" applyAlignment="1" applyProtection="1">
      <alignment vertical="center" shrinkToFit="1"/>
    </xf>
    <xf numFmtId="0" fontId="4" fillId="2" borderId="20" xfId="0" applyFont="1" applyFill="1" applyBorder="1" applyAlignment="1" applyProtection="1">
      <alignment vertical="center" shrinkToFit="1"/>
      <protection locked="0"/>
    </xf>
    <xf numFmtId="0" fontId="4" fillId="2" borderId="19" xfId="0" applyFont="1" applyFill="1" applyBorder="1" applyAlignment="1" applyProtection="1">
      <alignment vertical="center" shrinkToFit="1"/>
      <protection locked="0"/>
    </xf>
    <xf numFmtId="0" fontId="4" fillId="2" borderId="2" xfId="0" applyFont="1" applyFill="1" applyBorder="1" applyAlignment="1" applyProtection="1">
      <alignment vertical="center" shrinkToFit="1"/>
      <protection locked="0"/>
    </xf>
    <xf numFmtId="0" fontId="4" fillId="2" borderId="0" xfId="0" applyFont="1" applyFill="1" applyAlignment="1" applyProtection="1">
      <alignment vertical="center" shrinkToFit="1"/>
      <protection locked="0"/>
    </xf>
    <xf numFmtId="0" fontId="0" fillId="3" borderId="0" xfId="0" applyFill="1" applyProtection="1">
      <alignment vertical="center"/>
      <protection locked="0"/>
    </xf>
    <xf numFmtId="0" fontId="0" fillId="3" borderId="36" xfId="0" applyFill="1" applyBorder="1" applyProtection="1">
      <alignment vertical="center"/>
      <protection locked="0"/>
    </xf>
    <xf numFmtId="0" fontId="22" fillId="4" borderId="0" xfId="2" applyFont="1" applyFill="1" applyAlignment="1">
      <alignment vertical="center"/>
    </xf>
    <xf numFmtId="0" fontId="22" fillId="4" borderId="0" xfId="2" applyFont="1" applyFill="1">
      <alignment vertical="center"/>
    </xf>
    <xf numFmtId="0" fontId="19" fillId="4" borderId="0" xfId="2" applyFill="1">
      <alignment vertical="center"/>
    </xf>
    <xf numFmtId="0" fontId="22" fillId="4" borderId="0" xfId="2" applyFont="1" applyFill="1" applyBorder="1" applyAlignment="1">
      <alignment vertical="center"/>
    </xf>
    <xf numFmtId="0" fontId="22" fillId="4" borderId="0" xfId="2" applyFont="1" applyFill="1" applyBorder="1" applyAlignment="1">
      <alignment horizontal="center" vertical="center"/>
    </xf>
    <xf numFmtId="0" fontId="22" fillId="4" borderId="0" xfId="2" applyFont="1" applyFill="1" applyBorder="1" applyAlignment="1">
      <alignment horizontal="left" vertical="center"/>
    </xf>
    <xf numFmtId="0" fontId="19" fillId="4" borderId="0" xfId="2" applyFill="1" applyAlignment="1">
      <alignment vertical="center"/>
    </xf>
    <xf numFmtId="0" fontId="4" fillId="0" borderId="19" xfId="0" applyFont="1" applyFill="1" applyBorder="1" applyAlignment="1">
      <alignment vertical="center" shrinkToFit="1"/>
    </xf>
    <xf numFmtId="0" fontId="4" fillId="0" borderId="0" xfId="0" applyFont="1" applyFill="1" applyAlignment="1">
      <alignment vertical="center" shrinkToFit="1"/>
    </xf>
    <xf numFmtId="0" fontId="0" fillId="3" borderId="21" xfId="0" applyFill="1" applyBorder="1" applyProtection="1">
      <alignment vertical="center"/>
    </xf>
    <xf numFmtId="0" fontId="0" fillId="3" borderId="0" xfId="0" applyFill="1" applyBorder="1" applyProtection="1">
      <alignment vertical="center"/>
    </xf>
    <xf numFmtId="0" fontId="0" fillId="3" borderId="36" xfId="0" applyFill="1" applyBorder="1" applyProtection="1">
      <alignment vertical="center"/>
    </xf>
    <xf numFmtId="0" fontId="0" fillId="3" borderId="37" xfId="0" applyFill="1" applyBorder="1" applyProtection="1">
      <alignment vertical="center"/>
    </xf>
    <xf numFmtId="0" fontId="0" fillId="3" borderId="28" xfId="0" applyFill="1" applyBorder="1" applyProtection="1">
      <alignment vertical="center"/>
    </xf>
    <xf numFmtId="0" fontId="20" fillId="4" borderId="0" xfId="2" applyFont="1" applyFill="1" applyAlignment="1" applyProtection="1">
      <alignment vertical="center"/>
    </xf>
    <xf numFmtId="0" fontId="22" fillId="4" borderId="0" xfId="2" applyFont="1" applyFill="1" applyAlignment="1" applyProtection="1">
      <alignment vertical="center"/>
    </xf>
    <xf numFmtId="0" fontId="22" fillId="4" borderId="0" xfId="2" applyFont="1" applyFill="1" applyBorder="1" applyAlignment="1" applyProtection="1">
      <alignment vertical="center"/>
    </xf>
    <xf numFmtId="0" fontId="22" fillId="4" borderId="21" xfId="2" applyFont="1" applyFill="1" applyBorder="1" applyAlignment="1" applyProtection="1">
      <alignment vertical="center"/>
    </xf>
    <xf numFmtId="0" fontId="22" fillId="4" borderId="13" xfId="2" applyFont="1" applyFill="1" applyBorder="1" applyAlignment="1" applyProtection="1">
      <alignment horizontal="left" vertical="center"/>
    </xf>
    <xf numFmtId="0" fontId="22" fillId="4" borderId="10" xfId="2" applyFont="1" applyFill="1" applyBorder="1" applyAlignment="1" applyProtection="1">
      <alignment horizontal="left" vertical="center"/>
    </xf>
    <xf numFmtId="0" fontId="22" fillId="4" borderId="41" xfId="2" applyFont="1" applyFill="1" applyBorder="1" applyAlignment="1" applyProtection="1">
      <alignment horizontal="left" vertical="center"/>
    </xf>
    <xf numFmtId="0" fontId="22" fillId="4" borderId="10" xfId="2" applyFont="1" applyFill="1" applyBorder="1" applyAlignment="1" applyProtection="1">
      <alignment horizontal="center" vertical="center"/>
    </xf>
    <xf numFmtId="0" fontId="22" fillId="4" borderId="14" xfId="2" applyFont="1" applyFill="1" applyBorder="1" applyAlignment="1" applyProtection="1">
      <alignment horizontal="center" vertical="center"/>
    </xf>
    <xf numFmtId="0" fontId="22" fillId="4" borderId="5" xfId="2" applyFont="1" applyFill="1" applyBorder="1" applyAlignment="1" applyProtection="1">
      <alignment vertical="center"/>
    </xf>
    <xf numFmtId="0" fontId="22" fillId="4" borderId="2" xfId="2" applyFont="1" applyFill="1" applyBorder="1" applyAlignment="1" applyProtection="1">
      <alignment vertical="center"/>
    </xf>
    <xf numFmtId="0" fontId="22" fillId="4" borderId="15" xfId="2" applyFont="1" applyFill="1" applyBorder="1" applyAlignment="1" applyProtection="1">
      <alignment vertical="center"/>
    </xf>
    <xf numFmtId="0" fontId="22" fillId="4" borderId="16" xfId="2" applyFont="1" applyFill="1" applyBorder="1" applyAlignment="1" applyProtection="1">
      <alignment vertical="center"/>
    </xf>
    <xf numFmtId="0" fontId="22" fillId="4" borderId="42" xfId="2" applyFont="1" applyFill="1" applyBorder="1" applyAlignment="1" applyProtection="1">
      <alignment vertical="center"/>
    </xf>
    <xf numFmtId="0" fontId="22" fillId="4" borderId="17" xfId="2" applyFont="1" applyFill="1" applyBorder="1" applyAlignment="1" applyProtection="1">
      <alignment vertical="center"/>
    </xf>
    <xf numFmtId="0" fontId="22" fillId="4" borderId="13" xfId="2" applyFont="1" applyFill="1" applyBorder="1" applyAlignment="1" applyProtection="1">
      <alignment vertical="center"/>
    </xf>
    <xf numFmtId="0" fontId="22" fillId="4" borderId="10" xfId="2" applyFont="1" applyFill="1" applyBorder="1" applyProtection="1">
      <alignment vertical="center"/>
    </xf>
    <xf numFmtId="0" fontId="22" fillId="4" borderId="10" xfId="2" applyFont="1" applyFill="1" applyBorder="1" applyAlignment="1" applyProtection="1">
      <alignment vertical="center"/>
    </xf>
    <xf numFmtId="0" fontId="22" fillId="4" borderId="41" xfId="2" applyFont="1" applyFill="1" applyBorder="1" applyAlignment="1" applyProtection="1">
      <alignment vertical="center"/>
    </xf>
    <xf numFmtId="0" fontId="22" fillId="4" borderId="0" xfId="2" applyFont="1" applyFill="1" applyBorder="1" applyProtection="1">
      <alignment vertical="center"/>
    </xf>
    <xf numFmtId="0" fontId="22" fillId="4" borderId="14" xfId="2" applyFont="1" applyFill="1" applyBorder="1" applyAlignment="1" applyProtection="1">
      <alignment vertical="center"/>
    </xf>
    <xf numFmtId="0" fontId="22" fillId="4" borderId="0" xfId="2" applyFont="1" applyFill="1" applyBorder="1" applyAlignment="1" applyProtection="1">
      <alignment horizontal="center" vertical="center"/>
    </xf>
    <xf numFmtId="0" fontId="22" fillId="4" borderId="2" xfId="2" applyFont="1" applyFill="1" applyBorder="1" applyAlignment="1" applyProtection="1">
      <alignment horizontal="center" vertical="center"/>
    </xf>
    <xf numFmtId="0" fontId="22" fillId="4" borderId="21" xfId="2" applyFont="1" applyFill="1" applyBorder="1" applyAlignment="1" applyProtection="1">
      <alignment horizontal="center" vertical="center"/>
    </xf>
    <xf numFmtId="0" fontId="0" fillId="3" borderId="0" xfId="0" applyFill="1" applyBorder="1" applyProtection="1">
      <alignment vertical="center"/>
      <protection locked="0"/>
    </xf>
    <xf numFmtId="0" fontId="0" fillId="3" borderId="37" xfId="0" applyFill="1" applyBorder="1" applyProtection="1">
      <alignment vertical="center"/>
      <protection locked="0"/>
    </xf>
    <xf numFmtId="0" fontId="0" fillId="3" borderId="21" xfId="0" applyFill="1" applyBorder="1" applyProtection="1">
      <alignment vertical="center"/>
      <protection locked="0"/>
    </xf>
    <xf numFmtId="0" fontId="0" fillId="3" borderId="28" xfId="0" applyFill="1" applyBorder="1" applyProtection="1">
      <alignment vertical="center"/>
      <protection locked="0"/>
    </xf>
    <xf numFmtId="0" fontId="0" fillId="3" borderId="38" xfId="0" applyFill="1" applyBorder="1" applyProtection="1">
      <alignment vertical="center"/>
      <protection locked="0"/>
    </xf>
    <xf numFmtId="49" fontId="4" fillId="2" borderId="0" xfId="0" applyNumberFormat="1" applyFont="1" applyFill="1" applyAlignment="1">
      <alignment vertical="center" shrinkToFit="1"/>
    </xf>
    <xf numFmtId="0" fontId="0" fillId="3" borderId="0" xfId="0" applyFill="1" applyBorder="1" applyAlignment="1" applyProtection="1">
      <alignment vertical="center"/>
    </xf>
    <xf numFmtId="0" fontId="9" fillId="2" borderId="0" xfId="0" applyFont="1" applyFill="1" applyBorder="1" applyAlignment="1" applyProtection="1">
      <alignment horizontal="center" vertical="center" shrinkToFit="1"/>
    </xf>
    <xf numFmtId="0" fontId="18" fillId="2" borderId="51" xfId="0" applyFont="1" applyFill="1" applyBorder="1" applyAlignment="1" applyProtection="1">
      <alignment horizontal="center" vertical="center" shrinkToFit="1"/>
    </xf>
    <xf numFmtId="0" fontId="12" fillId="2" borderId="54" xfId="0" applyFont="1" applyFill="1" applyBorder="1" applyAlignment="1" applyProtection="1">
      <alignment horizontal="center" vertical="center" shrinkToFit="1"/>
    </xf>
    <xf numFmtId="0" fontId="12" fillId="0" borderId="56" xfId="0" applyFont="1" applyFill="1" applyBorder="1" applyAlignment="1" applyProtection="1">
      <alignment horizontal="center" vertical="center" shrinkToFit="1"/>
      <protection locked="0"/>
    </xf>
    <xf numFmtId="177" fontId="9" fillId="0" borderId="57" xfId="1" applyNumberFormat="1" applyFont="1" applyFill="1" applyBorder="1" applyAlignment="1" applyProtection="1">
      <alignment vertical="center" shrinkToFit="1"/>
      <protection locked="0"/>
    </xf>
    <xf numFmtId="0" fontId="9" fillId="2" borderId="58" xfId="0" applyFont="1" applyFill="1" applyBorder="1" applyAlignment="1" applyProtection="1">
      <alignment horizontal="center" vertical="center" shrinkToFit="1"/>
    </xf>
    <xf numFmtId="38" fontId="9" fillId="0" borderId="59" xfId="1" applyFont="1" applyFill="1" applyBorder="1" applyAlignment="1" applyProtection="1">
      <alignment vertical="center" shrinkToFit="1"/>
      <protection locked="0"/>
    </xf>
    <xf numFmtId="0" fontId="9" fillId="2" borderId="60" xfId="0" applyFont="1" applyFill="1" applyBorder="1" applyAlignment="1" applyProtection="1">
      <alignment horizontal="center" vertical="center" shrinkToFit="1"/>
    </xf>
    <xf numFmtId="38" fontId="9" fillId="0" borderId="61" xfId="1" applyFont="1" applyFill="1" applyBorder="1" applyAlignment="1" applyProtection="1">
      <alignment vertical="center" shrinkToFit="1"/>
      <protection locked="0"/>
    </xf>
    <xf numFmtId="0" fontId="9" fillId="2" borderId="62" xfId="0" applyFont="1" applyFill="1" applyBorder="1" applyAlignment="1" applyProtection="1">
      <alignment horizontal="center" vertical="center" shrinkToFit="1"/>
    </xf>
    <xf numFmtId="38" fontId="9" fillId="2" borderId="63" xfId="1" applyFont="1" applyFill="1" applyBorder="1" applyAlignment="1" applyProtection="1">
      <alignment vertical="center" shrinkToFit="1"/>
    </xf>
    <xf numFmtId="0" fontId="9" fillId="0" borderId="64" xfId="0" applyFont="1" applyFill="1" applyBorder="1" applyAlignment="1" applyProtection="1">
      <alignment horizontal="center" vertical="center" shrinkToFit="1"/>
      <protection locked="0"/>
    </xf>
    <xf numFmtId="0" fontId="12" fillId="2" borderId="67" xfId="0" applyFont="1" applyFill="1" applyBorder="1" applyAlignment="1" applyProtection="1">
      <alignment horizontal="center" vertical="center" shrinkToFit="1"/>
    </xf>
    <xf numFmtId="0" fontId="12" fillId="2" borderId="70" xfId="0" applyFont="1" applyFill="1" applyBorder="1" applyAlignment="1" applyProtection="1">
      <alignment horizontal="center" vertical="center" shrinkToFit="1"/>
    </xf>
    <xf numFmtId="0" fontId="12" fillId="2" borderId="73" xfId="0" applyFont="1" applyFill="1" applyBorder="1" applyAlignment="1" applyProtection="1">
      <alignment horizontal="center" vertical="center" shrinkToFit="1"/>
    </xf>
    <xf numFmtId="0" fontId="12" fillId="2" borderId="75" xfId="0" applyFont="1" applyFill="1" applyBorder="1" applyAlignment="1" applyProtection="1">
      <alignment horizontal="center" vertical="center" shrinkToFit="1"/>
    </xf>
    <xf numFmtId="0" fontId="12" fillId="2" borderId="78" xfId="0" applyFont="1" applyFill="1" applyBorder="1" applyAlignment="1" applyProtection="1">
      <alignment horizontal="center" vertical="center" shrinkToFit="1"/>
    </xf>
    <xf numFmtId="0" fontId="12" fillId="0" borderId="80" xfId="0" applyFont="1" applyFill="1" applyBorder="1" applyAlignment="1" applyProtection="1">
      <alignment horizontal="center" vertical="center" shrinkToFit="1"/>
      <protection locked="0"/>
    </xf>
    <xf numFmtId="177" fontId="9" fillId="0" borderId="81" xfId="1" applyNumberFormat="1" applyFont="1" applyFill="1" applyBorder="1" applyAlignment="1" applyProtection="1">
      <alignment vertical="center" shrinkToFit="1"/>
      <protection locked="0"/>
    </xf>
    <xf numFmtId="0" fontId="9" fillId="2" borderId="82" xfId="0" applyFont="1" applyFill="1" applyBorder="1" applyAlignment="1" applyProtection="1">
      <alignment horizontal="center" vertical="center" shrinkToFit="1"/>
    </xf>
    <xf numFmtId="38" fontId="9" fillId="0" borderId="83" xfId="1" applyFont="1" applyFill="1" applyBorder="1" applyAlignment="1" applyProtection="1">
      <alignment vertical="center" shrinkToFit="1"/>
      <protection locked="0"/>
    </xf>
    <xf numFmtId="0" fontId="9" fillId="2" borderId="84" xfId="0" applyFont="1" applyFill="1" applyBorder="1" applyAlignment="1" applyProtection="1">
      <alignment horizontal="center" vertical="center" shrinkToFit="1"/>
    </xf>
    <xf numFmtId="38" fontId="9" fillId="0" borderId="85" xfId="1" applyFont="1" applyFill="1" applyBorder="1" applyAlignment="1" applyProtection="1">
      <alignment vertical="center" shrinkToFit="1"/>
      <protection locked="0"/>
    </xf>
    <xf numFmtId="0" fontId="9" fillId="2" borderId="86" xfId="0" applyFont="1" applyFill="1" applyBorder="1" applyAlignment="1" applyProtection="1">
      <alignment horizontal="center" vertical="center" shrinkToFit="1"/>
    </xf>
    <xf numFmtId="38" fontId="9" fillId="2" borderId="87" xfId="1" applyFont="1" applyFill="1" applyBorder="1" applyAlignment="1" applyProtection="1">
      <alignment vertical="center" shrinkToFit="1"/>
    </xf>
    <xf numFmtId="0" fontId="12" fillId="2" borderId="88" xfId="0" applyFont="1" applyFill="1" applyBorder="1" applyAlignment="1" applyProtection="1">
      <alignment horizontal="center" vertical="center" shrinkToFit="1"/>
    </xf>
    <xf numFmtId="0" fontId="12" fillId="0" borderId="89" xfId="0" applyFont="1" applyFill="1" applyBorder="1" applyAlignment="1" applyProtection="1">
      <alignment horizontal="center" vertical="center" shrinkToFit="1"/>
      <protection locked="0"/>
    </xf>
    <xf numFmtId="177" fontId="9" fillId="0" borderId="90" xfId="1" applyNumberFormat="1" applyFont="1" applyFill="1" applyBorder="1" applyAlignment="1" applyProtection="1">
      <alignment vertical="center" shrinkToFit="1"/>
      <protection locked="0"/>
    </xf>
    <xf numFmtId="0" fontId="9" fillId="2" borderId="91" xfId="0" applyFont="1" applyFill="1" applyBorder="1" applyAlignment="1" applyProtection="1">
      <alignment horizontal="center" vertical="center" shrinkToFit="1"/>
    </xf>
    <xf numFmtId="38" fontId="9" fillId="0" borderId="92" xfId="1" applyFont="1" applyFill="1" applyBorder="1" applyAlignment="1" applyProtection="1">
      <alignment vertical="center" shrinkToFit="1"/>
      <protection locked="0"/>
    </xf>
    <xf numFmtId="0" fontId="9" fillId="2" borderId="93" xfId="0" applyFont="1" applyFill="1" applyBorder="1" applyAlignment="1" applyProtection="1">
      <alignment horizontal="center" vertical="center" shrinkToFit="1"/>
    </xf>
    <xf numFmtId="38" fontId="9" fillId="0" borderId="94" xfId="1" applyFont="1" applyFill="1" applyBorder="1" applyAlignment="1" applyProtection="1">
      <alignment vertical="center" shrinkToFit="1"/>
      <protection locked="0"/>
    </xf>
    <xf numFmtId="0" fontId="9" fillId="2" borderId="95" xfId="0" applyFont="1" applyFill="1" applyBorder="1" applyAlignment="1" applyProtection="1">
      <alignment horizontal="center" vertical="center" shrinkToFit="1"/>
    </xf>
    <xf numFmtId="38" fontId="9" fillId="2" borderId="96" xfId="1" applyFont="1" applyFill="1" applyBorder="1" applyAlignment="1" applyProtection="1">
      <alignment vertical="center" shrinkToFit="1"/>
    </xf>
    <xf numFmtId="0" fontId="12" fillId="2" borderId="97" xfId="0" applyFont="1" applyFill="1" applyBorder="1" applyAlignment="1" applyProtection="1">
      <alignment horizontal="center" vertical="center" shrinkToFit="1"/>
    </xf>
    <xf numFmtId="0" fontId="12" fillId="0" borderId="98" xfId="0" applyFont="1" applyFill="1" applyBorder="1" applyAlignment="1" applyProtection="1">
      <alignment horizontal="center" vertical="center" shrinkToFit="1"/>
      <protection locked="0"/>
    </xf>
    <xf numFmtId="177" fontId="9" fillId="0" borderId="99" xfId="1" applyNumberFormat="1" applyFont="1" applyFill="1" applyBorder="1" applyAlignment="1" applyProtection="1">
      <alignment vertical="center" shrinkToFit="1"/>
      <protection locked="0"/>
    </xf>
    <xf numFmtId="0" fontId="9" fillId="2" borderId="100" xfId="0" applyFont="1" applyFill="1" applyBorder="1" applyAlignment="1" applyProtection="1">
      <alignment horizontal="center" vertical="center" shrinkToFit="1"/>
    </xf>
    <xf numFmtId="38" fontId="9" fillId="0" borderId="101" xfId="1" applyFont="1" applyFill="1" applyBorder="1" applyAlignment="1" applyProtection="1">
      <alignment vertical="center" shrinkToFit="1"/>
      <protection locked="0"/>
    </xf>
    <xf numFmtId="0" fontId="9" fillId="2" borderId="102" xfId="0" applyFont="1" applyFill="1" applyBorder="1" applyAlignment="1" applyProtection="1">
      <alignment horizontal="center" vertical="center" shrinkToFit="1"/>
    </xf>
    <xf numFmtId="38" fontId="9" fillId="0" borderId="103" xfId="1" applyFont="1" applyFill="1" applyBorder="1" applyAlignment="1" applyProtection="1">
      <alignment vertical="center" shrinkToFit="1"/>
      <protection locked="0"/>
    </xf>
    <xf numFmtId="0" fontId="9" fillId="2" borderId="104" xfId="0" applyFont="1" applyFill="1" applyBorder="1" applyAlignment="1" applyProtection="1">
      <alignment horizontal="center" vertical="center" shrinkToFit="1"/>
    </xf>
    <xf numFmtId="38" fontId="9" fillId="2" borderId="105" xfId="1" applyFont="1" applyFill="1" applyBorder="1" applyAlignment="1" applyProtection="1">
      <alignment vertical="center" shrinkToFit="1"/>
    </xf>
    <xf numFmtId="38" fontId="9" fillId="0" borderId="94" xfId="1" applyNumberFormat="1" applyFont="1" applyFill="1" applyBorder="1" applyAlignment="1" applyProtection="1">
      <alignment vertical="center" shrinkToFit="1"/>
      <protection locked="0"/>
    </xf>
    <xf numFmtId="38" fontId="9" fillId="2" borderId="96" xfId="1" applyNumberFormat="1" applyFont="1" applyFill="1" applyBorder="1" applyAlignment="1" applyProtection="1">
      <alignment vertical="center" shrinkToFit="1"/>
    </xf>
    <xf numFmtId="0" fontId="9" fillId="2" borderId="1" xfId="0" applyFont="1" applyFill="1" applyBorder="1" applyAlignment="1" applyProtection="1">
      <alignment horizontal="center" vertical="center" shrinkToFit="1"/>
    </xf>
    <xf numFmtId="0" fontId="22" fillId="4" borderId="14" xfId="2" applyFont="1" applyFill="1" applyBorder="1" applyAlignment="1" applyProtection="1">
      <alignment horizontal="left" vertical="center"/>
    </xf>
    <xf numFmtId="0" fontId="0" fillId="0" borderId="0" xfId="0" applyFill="1">
      <alignment vertical="center"/>
    </xf>
    <xf numFmtId="49" fontId="0" fillId="0" borderId="0" xfId="0" applyNumberFormat="1" applyFill="1">
      <alignment vertical="center"/>
    </xf>
    <xf numFmtId="49" fontId="4" fillId="0" borderId="0" xfId="0" applyNumberFormat="1" applyFont="1" applyFill="1" applyAlignment="1">
      <alignment vertical="center" shrinkToFit="1"/>
    </xf>
    <xf numFmtId="0" fontId="5" fillId="0" borderId="0" xfId="0" applyFont="1" applyFill="1" applyBorder="1" applyAlignment="1" applyProtection="1">
      <alignment vertical="center" shrinkToFit="1"/>
      <protection locked="0"/>
    </xf>
    <xf numFmtId="0" fontId="5" fillId="0" borderId="19" xfId="0" applyFont="1" applyFill="1" applyBorder="1" applyAlignment="1" applyProtection="1">
      <alignment vertical="center" shrinkToFit="1"/>
      <protection locked="0"/>
    </xf>
    <xf numFmtId="0" fontId="4" fillId="0" borderId="19" xfId="0" applyFont="1" applyFill="1" applyBorder="1" applyAlignment="1" applyProtection="1">
      <alignment vertical="center" shrinkToFit="1"/>
      <protection locked="0"/>
    </xf>
    <xf numFmtId="0" fontId="4" fillId="0" borderId="20" xfId="0" applyFont="1" applyFill="1" applyBorder="1" applyAlignment="1" applyProtection="1">
      <alignment vertical="center" shrinkToFit="1"/>
      <protection locked="0"/>
    </xf>
    <xf numFmtId="0" fontId="9" fillId="2" borderId="0" xfId="0" applyFont="1" applyFill="1" applyAlignment="1" applyProtection="1">
      <alignment horizontal="center" vertical="center" shrinkToFit="1"/>
    </xf>
    <xf numFmtId="0" fontId="9" fillId="2" borderId="0" xfId="0" applyFont="1" applyFill="1" applyAlignment="1" applyProtection="1">
      <alignment horizontal="left" vertical="center" shrinkToFit="1"/>
    </xf>
    <xf numFmtId="0" fontId="23" fillId="2" borderId="0" xfId="0" applyFont="1" applyFill="1" applyBorder="1" applyAlignment="1" applyProtection="1">
      <alignment horizontal="left" vertical="center" wrapText="1" shrinkToFit="1"/>
    </xf>
    <xf numFmtId="0" fontId="23" fillId="2" borderId="0" xfId="0" applyFont="1" applyFill="1" applyBorder="1" applyAlignment="1" applyProtection="1">
      <alignment horizontal="right" vertical="center" shrinkToFit="1"/>
    </xf>
    <xf numFmtId="0" fontId="23" fillId="2" borderId="0" xfId="0" applyFont="1" applyFill="1" applyAlignment="1" applyProtection="1">
      <alignment horizontal="right" vertical="center" shrinkToFit="1"/>
    </xf>
    <xf numFmtId="0" fontId="9" fillId="0" borderId="65" xfId="0" applyFont="1" applyFill="1" applyBorder="1" applyAlignment="1" applyProtection="1">
      <alignment horizontal="center" vertical="center" shrinkToFit="1"/>
      <protection locked="0"/>
    </xf>
    <xf numFmtId="0" fontId="9" fillId="0" borderId="68" xfId="0" applyFont="1" applyFill="1" applyBorder="1" applyAlignment="1" applyProtection="1">
      <alignment horizontal="center" vertical="center" shrinkToFit="1"/>
      <protection locked="0"/>
    </xf>
    <xf numFmtId="0" fontId="9" fillId="0" borderId="76" xfId="0" applyFont="1" applyFill="1" applyBorder="1" applyAlignment="1" applyProtection="1">
      <alignment horizontal="center" vertical="center" shrinkToFit="1"/>
      <protection locked="0"/>
    </xf>
    <xf numFmtId="0" fontId="9" fillId="0" borderId="79" xfId="0" applyFont="1" applyFill="1" applyBorder="1" applyAlignment="1" applyProtection="1">
      <alignment horizontal="center" vertical="center" shrinkToFit="1"/>
      <protection locked="0"/>
    </xf>
    <xf numFmtId="0" fontId="12" fillId="2" borderId="39" xfId="0" applyFont="1" applyFill="1" applyBorder="1" applyAlignment="1" applyProtection="1">
      <alignment horizontal="center" vertical="center" wrapText="1" shrinkToFit="1"/>
    </xf>
    <xf numFmtId="0" fontId="12" fillId="2" borderId="40" xfId="0" applyFont="1" applyFill="1" applyBorder="1" applyAlignment="1" applyProtection="1">
      <alignment horizontal="center" vertical="center" wrapText="1" shrinkToFit="1"/>
    </xf>
    <xf numFmtId="0" fontId="12" fillId="2" borderId="50" xfId="0" applyFont="1" applyFill="1" applyBorder="1" applyAlignment="1" applyProtection="1">
      <alignment horizontal="center" vertical="center" wrapText="1" shrinkToFit="1"/>
    </xf>
    <xf numFmtId="0" fontId="12" fillId="2" borderId="69" xfId="0" applyFont="1" applyFill="1" applyBorder="1" applyAlignment="1" applyProtection="1">
      <alignment horizontal="center" vertical="center" wrapText="1" shrinkToFit="1"/>
    </xf>
    <xf numFmtId="0" fontId="12" fillId="2" borderId="0" xfId="0" applyFont="1" applyFill="1" applyAlignment="1" applyProtection="1">
      <alignment horizontal="right" vertical="center" shrinkToFit="1"/>
    </xf>
    <xf numFmtId="0" fontId="12" fillId="2" borderId="0" xfId="0" applyFont="1" applyFill="1" applyBorder="1" applyAlignment="1" applyProtection="1">
      <alignment horizontal="right" vertical="center" shrinkToFit="1"/>
    </xf>
    <xf numFmtId="0" fontId="12" fillId="2" borderId="2" xfId="0" applyFont="1" applyFill="1" applyBorder="1" applyAlignment="1" applyProtection="1">
      <alignment horizontal="right" vertical="center" shrinkToFit="1"/>
    </xf>
    <xf numFmtId="0" fontId="12" fillId="2" borderId="0" xfId="0" applyFont="1" applyFill="1" applyBorder="1" applyAlignment="1" applyProtection="1">
      <alignment horizontal="center" vertical="center" shrinkToFit="1"/>
    </xf>
    <xf numFmtId="0" fontId="9" fillId="0" borderId="1" xfId="0" applyFont="1" applyFill="1" applyBorder="1" applyAlignment="1" applyProtection="1">
      <alignment horizontal="left" vertical="center" shrinkToFit="1"/>
      <protection locked="0"/>
    </xf>
    <xf numFmtId="0" fontId="9" fillId="2" borderId="0" xfId="0" applyFont="1" applyFill="1" applyBorder="1" applyAlignment="1" applyProtection="1">
      <alignment horizontal="center" vertical="center" textRotation="255" shrinkToFit="1"/>
    </xf>
    <xf numFmtId="0" fontId="9" fillId="2" borderId="11" xfId="0" applyFont="1" applyFill="1" applyBorder="1" applyAlignment="1" applyProtection="1">
      <alignment horizontal="center" vertical="center" shrinkToFit="1"/>
    </xf>
    <xf numFmtId="0" fontId="9" fillId="2" borderId="12" xfId="0" applyFont="1" applyFill="1" applyBorder="1" applyAlignment="1" applyProtection="1">
      <alignment horizontal="center" vertical="center" shrinkToFit="1"/>
    </xf>
    <xf numFmtId="0" fontId="9" fillId="2" borderId="1" xfId="0" applyFont="1" applyFill="1" applyBorder="1" applyAlignment="1" applyProtection="1">
      <alignment horizontal="center" vertical="center" shrinkToFit="1"/>
    </xf>
    <xf numFmtId="38" fontId="12" fillId="2" borderId="8" xfId="1" applyFont="1" applyFill="1" applyBorder="1" applyAlignment="1" applyProtection="1">
      <alignment horizontal="center" vertical="center" shrinkToFit="1"/>
    </xf>
    <xf numFmtId="38" fontId="12" fillId="2" borderId="9" xfId="1" applyFont="1" applyFill="1" applyBorder="1" applyAlignment="1" applyProtection="1">
      <alignment horizontal="center" vertical="center" shrinkToFit="1"/>
    </xf>
    <xf numFmtId="38" fontId="12" fillId="2" borderId="7" xfId="1" applyFont="1" applyFill="1" applyBorder="1" applyAlignment="1" applyProtection="1">
      <alignment horizontal="center" vertical="center" shrinkToFit="1"/>
    </xf>
    <xf numFmtId="177" fontId="12" fillId="2" borderId="8" xfId="1" applyNumberFormat="1" applyFont="1" applyFill="1" applyBorder="1" applyAlignment="1" applyProtection="1">
      <alignment horizontal="center" vertical="center" shrinkToFit="1"/>
    </xf>
    <xf numFmtId="177" fontId="12" fillId="2" borderId="9" xfId="1" applyNumberFormat="1" applyFont="1" applyFill="1" applyBorder="1" applyAlignment="1" applyProtection="1">
      <alignment horizontal="center" vertical="center" shrinkToFit="1"/>
    </xf>
    <xf numFmtId="177" fontId="12" fillId="2" borderId="7" xfId="1" applyNumberFormat="1" applyFont="1" applyFill="1" applyBorder="1" applyAlignment="1" applyProtection="1">
      <alignment horizontal="center" vertical="center" shrinkToFit="1"/>
    </xf>
    <xf numFmtId="0" fontId="13" fillId="2" borderId="0" xfId="0" applyFont="1" applyFill="1" applyBorder="1" applyAlignment="1" applyProtection="1">
      <alignment horizontal="center" vertical="center" shrinkToFit="1"/>
    </xf>
    <xf numFmtId="0" fontId="15" fillId="2" borderId="0" xfId="0" applyFont="1" applyFill="1" applyAlignment="1" applyProtection="1">
      <alignment horizontal="center" vertical="center" wrapText="1" shrinkToFit="1"/>
    </xf>
    <xf numFmtId="0" fontId="15" fillId="2" borderId="0" xfId="0" applyFont="1" applyFill="1" applyAlignment="1" applyProtection="1">
      <alignment horizontal="center" vertical="center" shrinkToFit="1"/>
    </xf>
    <xf numFmtId="0" fontId="14" fillId="2" borderId="0" xfId="0" applyFont="1" applyFill="1" applyAlignment="1" applyProtection="1">
      <alignment horizontal="center" vertical="center" textRotation="255" shrinkToFit="1"/>
    </xf>
    <xf numFmtId="0" fontId="15" fillId="2" borderId="29" xfId="0" applyFont="1" applyFill="1" applyBorder="1" applyAlignment="1" applyProtection="1">
      <alignment horizontal="center" vertical="center" shrinkToFit="1"/>
    </xf>
    <xf numFmtId="0" fontId="15" fillId="2" borderId="30" xfId="0" applyFont="1" applyFill="1" applyBorder="1" applyAlignment="1" applyProtection="1">
      <alignment horizontal="center" vertical="center" shrinkToFit="1"/>
    </xf>
    <xf numFmtId="0" fontId="9" fillId="2" borderId="0" xfId="0" applyFont="1" applyFill="1" applyBorder="1" applyAlignment="1" applyProtection="1">
      <alignment horizontal="center" vertical="center" shrinkToFit="1"/>
    </xf>
    <xf numFmtId="0" fontId="9" fillId="0" borderId="71" xfId="0" applyFont="1" applyFill="1" applyBorder="1" applyAlignment="1" applyProtection="1">
      <alignment horizontal="center" vertical="center" shrinkToFit="1"/>
      <protection locked="0"/>
    </xf>
    <xf numFmtId="0" fontId="9" fillId="0" borderId="74" xfId="0" applyFont="1" applyFill="1" applyBorder="1" applyAlignment="1" applyProtection="1">
      <alignment horizontal="center" vertical="center" shrinkToFit="1"/>
      <protection locked="0"/>
    </xf>
    <xf numFmtId="0" fontId="9" fillId="0" borderId="106" xfId="0" applyFont="1" applyFill="1" applyBorder="1" applyAlignment="1" applyProtection="1">
      <alignment horizontal="center" vertical="center" shrinkToFit="1"/>
      <protection locked="0"/>
    </xf>
    <xf numFmtId="0" fontId="9" fillId="0" borderId="72" xfId="0" applyFont="1" applyFill="1" applyBorder="1" applyAlignment="1" applyProtection="1">
      <alignment horizontal="center" vertical="center" shrinkToFit="1"/>
      <protection locked="0"/>
    </xf>
    <xf numFmtId="0" fontId="9" fillId="0" borderId="52" xfId="0" applyFont="1" applyFill="1" applyBorder="1" applyAlignment="1" applyProtection="1">
      <alignment horizontal="center" vertical="center" shrinkToFit="1"/>
      <protection locked="0"/>
    </xf>
    <xf numFmtId="0" fontId="9" fillId="0" borderId="53" xfId="0" applyFont="1" applyFill="1" applyBorder="1" applyAlignment="1" applyProtection="1">
      <alignment horizontal="center" vertical="center" shrinkToFit="1"/>
      <protection locked="0"/>
    </xf>
    <xf numFmtId="0" fontId="9" fillId="0" borderId="55" xfId="0" applyFont="1" applyFill="1" applyBorder="1" applyAlignment="1" applyProtection="1">
      <alignment horizontal="center" vertical="center" shrinkToFit="1"/>
      <protection locked="0"/>
    </xf>
    <xf numFmtId="0" fontId="9" fillId="0" borderId="77" xfId="0" applyFont="1" applyFill="1" applyBorder="1" applyAlignment="1" applyProtection="1">
      <alignment horizontal="center" vertical="center" shrinkToFit="1"/>
      <protection locked="0"/>
    </xf>
    <xf numFmtId="0" fontId="26" fillId="2" borderId="50" xfId="0" applyFont="1" applyFill="1" applyBorder="1" applyAlignment="1" applyProtection="1">
      <alignment horizontal="center" vertical="center" textRotation="255" shrinkToFit="1"/>
    </xf>
    <xf numFmtId="0" fontId="26" fillId="2" borderId="0" xfId="0" applyFont="1" applyFill="1" applyBorder="1" applyAlignment="1" applyProtection="1">
      <alignment horizontal="center" vertical="center" textRotation="255" shrinkToFit="1"/>
    </xf>
    <xf numFmtId="0" fontId="15" fillId="0" borderId="29" xfId="0" applyFont="1" applyFill="1" applyBorder="1" applyAlignment="1" applyProtection="1">
      <alignment horizontal="center" vertical="center" shrinkToFit="1"/>
      <protection locked="0"/>
    </xf>
    <xf numFmtId="0" fontId="15" fillId="0" borderId="30" xfId="0" applyFont="1" applyFill="1" applyBorder="1" applyAlignment="1" applyProtection="1">
      <alignment horizontal="center" vertical="center" shrinkToFit="1"/>
      <protection locked="0"/>
    </xf>
    <xf numFmtId="0" fontId="11" fillId="2" borderId="0" xfId="0" applyFont="1" applyFill="1" applyAlignment="1" applyProtection="1">
      <alignment horizontal="center" vertical="center" shrinkToFit="1"/>
    </xf>
    <xf numFmtId="0" fontId="12" fillId="2" borderId="0" xfId="0" applyFont="1" applyFill="1" applyAlignment="1" applyProtection="1">
      <alignment horizontal="center" vertical="center" shrinkToFit="1"/>
    </xf>
    <xf numFmtId="0" fontId="12" fillId="2" borderId="39" xfId="0" applyFont="1" applyFill="1" applyBorder="1" applyAlignment="1" applyProtection="1">
      <alignment horizontal="center" vertical="center" shrinkToFit="1"/>
    </xf>
    <xf numFmtId="0" fontId="12" fillId="2" borderId="40" xfId="0" applyFont="1" applyFill="1" applyBorder="1" applyAlignment="1" applyProtection="1">
      <alignment horizontal="center" vertical="center" shrinkToFit="1"/>
    </xf>
    <xf numFmtId="0" fontId="9" fillId="0" borderId="66" xfId="0" applyFont="1" applyFill="1" applyBorder="1" applyAlignment="1" applyProtection="1">
      <alignment horizontal="center" vertical="center" shrinkToFit="1"/>
      <protection locked="0"/>
    </xf>
    <xf numFmtId="0" fontId="12" fillId="2" borderId="2" xfId="0" applyFont="1" applyFill="1" applyBorder="1" applyAlignment="1" applyProtection="1">
      <alignment horizontal="center" vertical="center" shrinkToFit="1"/>
    </xf>
    <xf numFmtId="0" fontId="17" fillId="2" borderId="0" xfId="0" applyFont="1" applyFill="1" applyBorder="1" applyAlignment="1" applyProtection="1">
      <alignment horizontal="center" vertical="center" shrinkToFit="1"/>
    </xf>
    <xf numFmtId="0" fontId="4" fillId="2" borderId="16" xfId="0" applyFont="1" applyFill="1" applyBorder="1" applyAlignment="1">
      <alignment horizontal="center" vertical="center" shrinkToFit="1"/>
    </xf>
    <xf numFmtId="0" fontId="4" fillId="2" borderId="0" xfId="0" applyFont="1" applyFill="1" applyAlignment="1">
      <alignment horizontal="left" vertical="center" shrinkToFit="1"/>
    </xf>
    <xf numFmtId="0" fontId="4" fillId="2" borderId="10" xfId="0" applyFont="1" applyFill="1" applyBorder="1" applyAlignment="1">
      <alignment horizontal="center" vertical="center" shrinkToFit="1"/>
    </xf>
    <xf numFmtId="0" fontId="4" fillId="2" borderId="0" xfId="0" applyFont="1" applyFill="1" applyBorder="1" applyAlignment="1">
      <alignment horizontal="center" vertical="center" shrinkToFit="1"/>
    </xf>
    <xf numFmtId="38" fontId="4" fillId="2" borderId="0" xfId="0" applyNumberFormat="1" applyFont="1" applyFill="1" applyBorder="1" applyAlignment="1">
      <alignment horizontal="center" vertical="center" shrinkToFit="1"/>
    </xf>
    <xf numFmtId="0" fontId="4" fillId="2" borderId="0" xfId="0" applyFont="1" applyFill="1" applyBorder="1" applyAlignment="1">
      <alignment horizontal="left" vertical="center" shrinkToFit="1"/>
    </xf>
    <xf numFmtId="0" fontId="4" fillId="2" borderId="2" xfId="0" applyFont="1" applyFill="1" applyBorder="1" applyAlignment="1">
      <alignment horizontal="left" vertical="center" shrinkToFit="1"/>
    </xf>
    <xf numFmtId="176" fontId="4" fillId="2" borderId="0" xfId="0" applyNumberFormat="1" applyFont="1" applyFill="1" applyBorder="1" applyAlignment="1">
      <alignment horizontal="center" vertical="center" shrinkToFit="1"/>
    </xf>
    <xf numFmtId="176" fontId="4" fillId="2" borderId="16" xfId="0" applyNumberFormat="1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shrinkToFit="1"/>
    </xf>
    <xf numFmtId="38" fontId="5" fillId="2" borderId="0" xfId="0" applyNumberFormat="1" applyFont="1" applyFill="1" applyBorder="1" applyAlignment="1">
      <alignment horizontal="right" vertical="center" shrinkToFit="1"/>
    </xf>
    <xf numFmtId="0" fontId="5" fillId="2" borderId="0" xfId="0" applyFont="1" applyFill="1" applyBorder="1" applyAlignment="1">
      <alignment horizontal="right" vertical="center" shrinkToFit="1"/>
    </xf>
    <xf numFmtId="0" fontId="4" fillId="2" borderId="1" xfId="0" applyFont="1" applyFill="1" applyBorder="1" applyAlignment="1">
      <alignment horizontal="center" vertical="center" textRotation="255" shrinkToFit="1"/>
    </xf>
    <xf numFmtId="0" fontId="4" fillId="2" borderId="5" xfId="0" applyFont="1" applyFill="1" applyBorder="1" applyAlignment="1">
      <alignment horizontal="center" vertical="center" shrinkToFit="1"/>
    </xf>
    <xf numFmtId="0" fontId="5" fillId="2" borderId="19" xfId="0" applyFont="1" applyFill="1" applyBorder="1" applyAlignment="1" applyProtection="1">
      <alignment horizontal="center" vertical="center" shrinkToFit="1"/>
      <protection locked="0"/>
    </xf>
    <xf numFmtId="177" fontId="5" fillId="2" borderId="16" xfId="1" applyNumberFormat="1" applyFont="1" applyFill="1" applyBorder="1" applyAlignment="1">
      <alignment horizontal="right" vertical="center" shrinkToFit="1"/>
    </xf>
    <xf numFmtId="0" fontId="5" fillId="2" borderId="0" xfId="0" applyFont="1" applyFill="1" applyAlignment="1" applyProtection="1">
      <alignment horizontal="center" vertical="center" shrinkToFit="1"/>
      <protection locked="0"/>
    </xf>
    <xf numFmtId="0" fontId="5" fillId="2" borderId="18" xfId="0" applyFont="1" applyFill="1" applyBorder="1" applyAlignment="1" applyProtection="1">
      <alignment horizontal="center" vertical="center" shrinkToFit="1"/>
      <protection locked="0"/>
    </xf>
    <xf numFmtId="0" fontId="5" fillId="2" borderId="5" xfId="0" applyFont="1" applyFill="1" applyBorder="1" applyAlignment="1" applyProtection="1">
      <alignment horizontal="center" vertical="center" shrinkToFit="1"/>
      <protection locked="0"/>
    </xf>
    <xf numFmtId="0" fontId="5" fillId="2" borderId="0" xfId="0" applyFont="1" applyFill="1" applyBorder="1" applyAlignment="1" applyProtection="1">
      <alignment horizontal="center" vertical="center" shrinkToFit="1"/>
      <protection locked="0"/>
    </xf>
    <xf numFmtId="177" fontId="5" fillId="2" borderId="13" xfId="1" applyNumberFormat="1" applyFont="1" applyFill="1" applyBorder="1" applyAlignment="1">
      <alignment horizontal="right" vertical="center" shrinkToFit="1"/>
    </xf>
    <xf numFmtId="177" fontId="5" fillId="2" borderId="10" xfId="1" applyNumberFormat="1" applyFont="1" applyFill="1" applyBorder="1" applyAlignment="1">
      <alignment horizontal="right" vertical="center" shrinkToFit="1"/>
    </xf>
    <xf numFmtId="38" fontId="5" fillId="2" borderId="13" xfId="1" applyFont="1" applyFill="1" applyBorder="1" applyAlignment="1">
      <alignment horizontal="right" vertical="center" shrinkToFit="1"/>
    </xf>
    <xf numFmtId="38" fontId="5" fillId="2" borderId="10" xfId="1" applyFont="1" applyFill="1" applyBorder="1" applyAlignment="1">
      <alignment horizontal="right" vertical="center" shrinkToFit="1"/>
    </xf>
    <xf numFmtId="38" fontId="5" fillId="2" borderId="5" xfId="1" applyFont="1" applyFill="1" applyBorder="1" applyAlignment="1">
      <alignment horizontal="right" vertical="center" shrinkToFit="1"/>
    </xf>
    <xf numFmtId="38" fontId="5" fillId="2" borderId="0" xfId="1" applyFont="1" applyFill="1" applyBorder="1" applyAlignment="1">
      <alignment horizontal="right" vertical="center" shrinkToFit="1"/>
    </xf>
    <xf numFmtId="38" fontId="5" fillId="2" borderId="15" xfId="1" applyFont="1" applyFill="1" applyBorder="1" applyAlignment="1">
      <alignment horizontal="right" vertical="center" shrinkToFit="1"/>
    </xf>
    <xf numFmtId="38" fontId="5" fillId="2" borderId="16" xfId="1" applyFont="1" applyFill="1" applyBorder="1" applyAlignment="1">
      <alignment horizontal="right" vertical="center" shrinkToFit="1"/>
    </xf>
    <xf numFmtId="0" fontId="4" fillId="2" borderId="13" xfId="0" applyFont="1" applyFill="1" applyBorder="1" applyAlignment="1">
      <alignment horizontal="center" vertical="center" shrinkToFit="1"/>
    </xf>
    <xf numFmtId="177" fontId="5" fillId="2" borderId="0" xfId="1" applyNumberFormat="1" applyFont="1" applyFill="1" applyBorder="1" applyAlignment="1">
      <alignment horizontal="right" vertical="center" shrinkToFit="1"/>
    </xf>
    <xf numFmtId="0" fontId="4" fillId="2" borderId="15" xfId="0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horizontal="left" vertical="center" shrinkToFit="1"/>
    </xf>
    <xf numFmtId="0" fontId="5" fillId="2" borderId="18" xfId="0" applyFont="1" applyFill="1" applyBorder="1" applyAlignment="1">
      <alignment horizontal="left" vertical="center" shrinkToFit="1"/>
    </xf>
    <xf numFmtId="0" fontId="5" fillId="2" borderId="0" xfId="0" applyFont="1" applyFill="1" applyAlignment="1">
      <alignment horizontal="center" vertical="center" shrinkToFit="1"/>
    </xf>
    <xf numFmtId="0" fontId="5" fillId="2" borderId="18" xfId="0" applyFont="1" applyFill="1" applyBorder="1" applyAlignment="1">
      <alignment horizontal="center" vertical="center" shrinkToFit="1"/>
    </xf>
    <xf numFmtId="0" fontId="5" fillId="2" borderId="19" xfId="0" applyFont="1" applyFill="1" applyBorder="1" applyAlignment="1">
      <alignment horizontal="center" vertical="center" shrinkToFit="1"/>
    </xf>
    <xf numFmtId="0" fontId="5" fillId="2" borderId="20" xfId="0" applyFont="1" applyFill="1" applyBorder="1" applyAlignment="1">
      <alignment horizontal="center" vertical="center" shrinkToFit="1"/>
    </xf>
    <xf numFmtId="0" fontId="4" fillId="2" borderId="18" xfId="0" applyFont="1" applyFill="1" applyBorder="1" applyAlignment="1">
      <alignment horizontal="center" vertical="center" shrinkToFit="1"/>
    </xf>
    <xf numFmtId="38" fontId="5" fillId="2" borderId="13" xfId="0" applyNumberFormat="1" applyFont="1" applyFill="1" applyBorder="1" applyAlignment="1">
      <alignment horizontal="right" vertical="center" shrinkToFit="1"/>
    </xf>
    <xf numFmtId="0" fontId="5" fillId="2" borderId="10" xfId="0" applyFont="1" applyFill="1" applyBorder="1" applyAlignment="1">
      <alignment horizontal="right" vertical="center" shrinkToFit="1"/>
    </xf>
    <xf numFmtId="0" fontId="5" fillId="2" borderId="5" xfId="0" applyFont="1" applyFill="1" applyBorder="1" applyAlignment="1">
      <alignment horizontal="right" vertical="center" shrinkToFit="1"/>
    </xf>
    <xf numFmtId="0" fontId="5" fillId="2" borderId="15" xfId="0" applyFont="1" applyFill="1" applyBorder="1" applyAlignment="1">
      <alignment horizontal="right" vertical="center" shrinkToFit="1"/>
    </xf>
    <xf numFmtId="0" fontId="5" fillId="2" borderId="16" xfId="0" applyFont="1" applyFill="1" applyBorder="1" applyAlignment="1">
      <alignment horizontal="right" vertical="center" shrinkToFit="1"/>
    </xf>
    <xf numFmtId="177" fontId="5" fillId="2" borderId="15" xfId="1" applyNumberFormat="1" applyFont="1" applyFill="1" applyBorder="1" applyAlignment="1">
      <alignment horizontal="right" vertical="center" shrinkToFit="1"/>
    </xf>
    <xf numFmtId="0" fontId="4" fillId="2" borderId="1" xfId="0" applyFont="1" applyFill="1" applyBorder="1" applyAlignment="1">
      <alignment horizontal="left" vertical="center" shrinkToFit="1"/>
    </xf>
    <xf numFmtId="0" fontId="4" fillId="2" borderId="18" xfId="0" applyFont="1" applyFill="1" applyBorder="1" applyAlignment="1">
      <alignment horizontal="left" vertical="center" shrinkToFit="1"/>
    </xf>
    <xf numFmtId="176" fontId="4" fillId="5" borderId="1" xfId="0" applyNumberFormat="1" applyFont="1" applyFill="1" applyBorder="1" applyAlignment="1" applyProtection="1">
      <alignment horizontal="center" vertical="center" shrinkToFit="1"/>
      <protection locked="0"/>
    </xf>
    <xf numFmtId="0" fontId="4" fillId="2" borderId="14" xfId="0" applyFont="1" applyFill="1" applyBorder="1" applyAlignment="1">
      <alignment horizontal="center" vertical="center" shrinkToFit="1"/>
    </xf>
    <xf numFmtId="176" fontId="5" fillId="2" borderId="1" xfId="0" applyNumberFormat="1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horizontal="center" vertical="center" shrinkToFit="1"/>
    </xf>
    <xf numFmtId="49" fontId="5" fillId="2" borderId="10" xfId="0" applyNumberFormat="1" applyFont="1" applyFill="1" applyBorder="1" applyAlignment="1">
      <alignment horizontal="center" vertical="center" shrinkToFit="1"/>
    </xf>
    <xf numFmtId="49" fontId="5" fillId="2" borderId="0" xfId="0" applyNumberFormat="1" applyFont="1" applyFill="1" applyBorder="1" applyAlignment="1">
      <alignment horizontal="center" vertical="center" shrinkToFit="1"/>
    </xf>
    <xf numFmtId="49" fontId="5" fillId="5" borderId="0" xfId="0" applyNumberFormat="1" applyFont="1" applyFill="1" applyBorder="1" applyAlignment="1" applyProtection="1">
      <alignment horizontal="center" vertical="center" shrinkToFit="1"/>
      <protection locked="0"/>
    </xf>
    <xf numFmtId="0" fontId="5" fillId="2" borderId="0" xfId="0" applyNumberFormat="1" applyFont="1" applyFill="1" applyBorder="1" applyAlignment="1" applyProtection="1">
      <alignment horizontal="center" vertical="center" shrinkToFit="1"/>
    </xf>
    <xf numFmtId="49" fontId="4" fillId="2" borderId="1" xfId="0" applyNumberFormat="1" applyFont="1" applyFill="1" applyBorder="1" applyAlignment="1">
      <alignment horizontal="center" vertical="center" shrinkToFit="1"/>
    </xf>
    <xf numFmtId="0" fontId="4" fillId="2" borderId="14" xfId="0" applyFont="1" applyFill="1" applyBorder="1" applyAlignment="1">
      <alignment horizontal="right" vertical="center" shrinkToFit="1"/>
    </xf>
    <xf numFmtId="0" fontId="4" fillId="2" borderId="2" xfId="0" applyFont="1" applyFill="1" applyBorder="1" applyAlignment="1">
      <alignment horizontal="right" vertical="center" shrinkToFit="1"/>
    </xf>
    <xf numFmtId="0" fontId="4" fillId="2" borderId="17" xfId="0" applyFont="1" applyFill="1" applyBorder="1" applyAlignment="1">
      <alignment horizontal="right" vertical="center" shrinkToFit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17" xfId="0" applyFont="1" applyFill="1" applyBorder="1" applyAlignment="1">
      <alignment horizontal="center" vertical="center" shrinkToFit="1"/>
    </xf>
    <xf numFmtId="0" fontId="5" fillId="2" borderId="10" xfId="0" applyFont="1" applyFill="1" applyBorder="1" applyAlignment="1">
      <alignment horizontal="center" vertical="center" shrinkToFit="1"/>
    </xf>
    <xf numFmtId="38" fontId="5" fillId="2" borderId="0" xfId="1" applyFont="1" applyFill="1" applyBorder="1" applyAlignment="1">
      <alignment horizontal="center" vertical="center" shrinkToFit="1"/>
    </xf>
    <xf numFmtId="0" fontId="4" fillId="2" borderId="19" xfId="0" applyFont="1" applyFill="1" applyBorder="1" applyAlignment="1">
      <alignment horizontal="center" vertical="center" shrinkToFit="1"/>
    </xf>
    <xf numFmtId="0" fontId="4" fillId="2" borderId="20" xfId="0" applyFont="1" applyFill="1" applyBorder="1" applyAlignment="1">
      <alignment horizontal="center" vertical="center" shrinkToFit="1"/>
    </xf>
    <xf numFmtId="38" fontId="4" fillId="2" borderId="19" xfId="0" applyNumberFormat="1" applyFont="1" applyFill="1" applyBorder="1" applyAlignment="1">
      <alignment horizontal="right" vertical="center" shrinkToFit="1"/>
    </xf>
    <xf numFmtId="0" fontId="4" fillId="2" borderId="19" xfId="0" applyFont="1" applyFill="1" applyBorder="1" applyAlignment="1">
      <alignment horizontal="right" vertical="center" shrinkToFit="1"/>
    </xf>
    <xf numFmtId="38" fontId="4" fillId="2" borderId="10" xfId="0" applyNumberFormat="1" applyFont="1" applyFill="1" applyBorder="1" applyAlignment="1">
      <alignment horizontal="center" vertical="center" shrinkToFit="1"/>
    </xf>
    <xf numFmtId="0" fontId="4" fillId="5" borderId="0" xfId="0" applyFont="1" applyFill="1" applyBorder="1" applyAlignment="1" applyProtection="1">
      <alignment horizontal="center" vertical="center" shrinkToFit="1"/>
      <protection locked="0"/>
    </xf>
    <xf numFmtId="177" fontId="5" fillId="2" borderId="0" xfId="0" applyNumberFormat="1" applyFont="1" applyFill="1" applyBorder="1" applyAlignment="1">
      <alignment horizontal="center" vertical="center" shrinkToFit="1"/>
    </xf>
    <xf numFmtId="0" fontId="5" fillId="2" borderId="0" xfId="0" applyFont="1" applyFill="1" applyBorder="1" applyAlignment="1">
      <alignment horizontal="center" vertical="center" shrinkToFit="1"/>
    </xf>
    <xf numFmtId="0" fontId="4" fillId="5" borderId="1" xfId="0" applyFont="1" applyFill="1" applyBorder="1" applyAlignment="1" applyProtection="1">
      <alignment horizontal="left" vertical="center" shrinkToFit="1"/>
      <protection locked="0"/>
    </xf>
    <xf numFmtId="0" fontId="6" fillId="2" borderId="0" xfId="0" applyFont="1" applyFill="1" applyAlignment="1">
      <alignment horizontal="center" vertical="center" wrapText="1" shrinkToFit="1"/>
    </xf>
    <xf numFmtId="0" fontId="4" fillId="2" borderId="24" xfId="0" applyFont="1" applyFill="1" applyBorder="1" applyAlignment="1">
      <alignment horizontal="center" vertical="center" shrinkToFit="1"/>
    </xf>
    <xf numFmtId="0" fontId="4" fillId="2" borderId="25" xfId="0" applyFont="1" applyFill="1" applyBorder="1" applyAlignment="1">
      <alignment horizontal="center" vertical="center" shrinkToFit="1"/>
    </xf>
    <xf numFmtId="0" fontId="4" fillId="2" borderId="26" xfId="0" applyFont="1" applyFill="1" applyBorder="1" applyAlignment="1">
      <alignment horizontal="center" vertical="center" shrinkToFit="1"/>
    </xf>
    <xf numFmtId="0" fontId="4" fillId="2" borderId="24" xfId="0" applyFont="1" applyFill="1" applyBorder="1" applyAlignment="1" applyProtection="1">
      <alignment horizontal="center" vertical="center" shrinkToFit="1"/>
      <protection locked="0"/>
    </xf>
    <xf numFmtId="0" fontId="4" fillId="2" borderId="25" xfId="0" applyFont="1" applyFill="1" applyBorder="1" applyAlignment="1" applyProtection="1">
      <alignment horizontal="center" vertical="center" shrinkToFit="1"/>
      <protection locked="0"/>
    </xf>
    <xf numFmtId="0" fontId="4" fillId="2" borderId="26" xfId="0" applyFont="1" applyFill="1" applyBorder="1" applyAlignment="1" applyProtection="1">
      <alignment horizontal="center" vertical="center" shrinkToFit="1"/>
      <protection locked="0"/>
    </xf>
    <xf numFmtId="0" fontId="5" fillId="2" borderId="13" xfId="0" applyFont="1" applyFill="1" applyBorder="1" applyAlignment="1" applyProtection="1">
      <alignment horizontal="center" vertical="center" shrinkToFit="1"/>
      <protection locked="0"/>
    </xf>
    <xf numFmtId="0" fontId="5" fillId="2" borderId="10" xfId="0" applyFont="1" applyFill="1" applyBorder="1" applyAlignment="1" applyProtection="1">
      <alignment horizontal="center" vertical="center" shrinkToFit="1"/>
      <protection locked="0"/>
    </xf>
    <xf numFmtId="0" fontId="4" fillId="2" borderId="0" xfId="0" applyFont="1" applyFill="1" applyAlignment="1">
      <alignment horizontal="center" vertical="center" shrinkToFit="1"/>
    </xf>
    <xf numFmtId="0" fontId="5" fillId="2" borderId="18" xfId="0" applyFont="1" applyFill="1" applyBorder="1" applyAlignment="1">
      <alignment horizontal="right" vertical="center" shrinkToFit="1"/>
    </xf>
    <xf numFmtId="0" fontId="5" fillId="2" borderId="19" xfId="0" applyFont="1" applyFill="1" applyBorder="1" applyAlignment="1">
      <alignment horizontal="right" vertical="center" shrinkToFit="1"/>
    </xf>
    <xf numFmtId="49" fontId="8" fillId="2" borderId="0" xfId="0" applyNumberFormat="1" applyFont="1" applyFill="1" applyBorder="1" applyAlignment="1">
      <alignment horizontal="center" vertical="center" shrinkToFit="1"/>
    </xf>
    <xf numFmtId="0" fontId="5" fillId="2" borderId="10" xfId="0" applyFont="1" applyFill="1" applyBorder="1" applyAlignment="1">
      <alignment horizontal="left" vertical="center" shrinkToFit="1"/>
    </xf>
    <xf numFmtId="0" fontId="5" fillId="2" borderId="0" xfId="0" applyFont="1" applyFill="1" applyBorder="1" applyAlignment="1">
      <alignment horizontal="left" vertical="center" shrinkToFit="1"/>
    </xf>
    <xf numFmtId="0" fontId="5" fillId="6" borderId="0" xfId="0" applyFont="1" applyFill="1" applyBorder="1" applyAlignment="1" applyProtection="1">
      <alignment horizontal="left" vertical="center" shrinkToFit="1"/>
    </xf>
    <xf numFmtId="0" fontId="5" fillId="2" borderId="0" xfId="0" applyFont="1" applyFill="1" applyBorder="1" applyAlignment="1" applyProtection="1">
      <alignment horizontal="left" vertical="center" shrinkToFit="1"/>
    </xf>
    <xf numFmtId="0" fontId="8" fillId="2" borderId="0" xfId="0" applyFont="1" applyFill="1" applyBorder="1" applyAlignment="1">
      <alignment horizontal="center" vertical="center" shrinkToFit="1"/>
    </xf>
    <xf numFmtId="0" fontId="24" fillId="3" borderId="0" xfId="0" applyFont="1" applyFill="1" applyBorder="1" applyAlignment="1" applyProtection="1">
      <alignment horizontal="right" vertical="center"/>
    </xf>
    <xf numFmtId="0" fontId="24" fillId="3" borderId="36" xfId="0" applyFont="1" applyFill="1" applyBorder="1" applyAlignment="1" applyProtection="1">
      <alignment horizontal="right" vertical="center"/>
    </xf>
    <xf numFmtId="0" fontId="24" fillId="3" borderId="37" xfId="0" applyFont="1" applyFill="1" applyBorder="1" applyAlignment="1" applyProtection="1">
      <alignment horizontal="right" vertical="center"/>
    </xf>
    <xf numFmtId="0" fontId="24" fillId="3" borderId="38" xfId="0" applyFont="1" applyFill="1" applyBorder="1" applyAlignment="1" applyProtection="1">
      <alignment horizontal="right" vertical="center"/>
    </xf>
    <xf numFmtId="0" fontId="0" fillId="3" borderId="0" xfId="0" applyFill="1" applyBorder="1" applyAlignment="1" applyProtection="1">
      <alignment horizontal="left" vertical="center"/>
    </xf>
    <xf numFmtId="0" fontId="0" fillId="3" borderId="21" xfId="0" applyFill="1" applyBorder="1" applyAlignment="1" applyProtection="1">
      <alignment horizontal="left" vertical="center"/>
    </xf>
    <xf numFmtId="0" fontId="0" fillId="3" borderId="36" xfId="0" applyFill="1" applyBorder="1" applyAlignment="1" applyProtection="1">
      <alignment horizontal="left" vertical="center"/>
    </xf>
    <xf numFmtId="0" fontId="7" fillId="3" borderId="17" xfId="0" applyFont="1" applyFill="1" applyBorder="1" applyAlignment="1" applyProtection="1">
      <alignment horizontal="center" vertical="center"/>
    </xf>
    <xf numFmtId="0" fontId="7" fillId="3" borderId="4" xfId="0" applyFont="1" applyFill="1" applyBorder="1" applyAlignment="1" applyProtection="1">
      <alignment horizontal="center" vertical="center"/>
    </xf>
    <xf numFmtId="0" fontId="7" fillId="3" borderId="15" xfId="0" applyFont="1" applyFill="1" applyBorder="1" applyAlignment="1" applyProtection="1">
      <alignment horizontal="center" vertical="center"/>
    </xf>
    <xf numFmtId="0" fontId="7" fillId="3" borderId="20" xfId="0" applyFont="1" applyFill="1" applyBorder="1" applyAlignment="1" applyProtection="1">
      <alignment horizontal="center" vertical="center"/>
    </xf>
    <xf numFmtId="0" fontId="7" fillId="3" borderId="1" xfId="0" applyFont="1" applyFill="1" applyBorder="1" applyAlignment="1" applyProtection="1">
      <alignment horizontal="center" vertical="center"/>
    </xf>
    <xf numFmtId="0" fontId="7" fillId="3" borderId="18" xfId="0" applyFont="1" applyFill="1" applyBorder="1" applyAlignment="1" applyProtection="1">
      <alignment horizontal="center" vertical="center"/>
    </xf>
    <xf numFmtId="0" fontId="7" fillId="3" borderId="14" xfId="0" applyFont="1" applyFill="1" applyBorder="1" applyAlignment="1" applyProtection="1">
      <alignment horizontal="center" vertical="center"/>
    </xf>
    <xf numFmtId="0" fontId="7" fillId="3" borderId="3" xfId="0" applyFont="1" applyFill="1" applyBorder="1" applyAlignment="1" applyProtection="1">
      <alignment horizontal="center" vertical="center"/>
    </xf>
    <xf numFmtId="0" fontId="7" fillId="3" borderId="13" xfId="0" applyFont="1" applyFill="1" applyBorder="1" applyAlignment="1" applyProtection="1">
      <alignment horizontal="center" vertical="center"/>
    </xf>
    <xf numFmtId="0" fontId="0" fillId="3" borderId="31" xfId="0" applyFill="1" applyBorder="1" applyAlignment="1" applyProtection="1">
      <alignment horizontal="center" vertical="center"/>
    </xf>
    <xf numFmtId="0" fontId="0" fillId="3" borderId="32" xfId="0" applyFill="1" applyBorder="1" applyAlignment="1" applyProtection="1">
      <alignment horizontal="center" vertical="center"/>
    </xf>
    <xf numFmtId="0" fontId="0" fillId="3" borderId="34" xfId="0" applyFill="1" applyBorder="1" applyAlignment="1" applyProtection="1">
      <alignment horizontal="center" vertical="center"/>
    </xf>
    <xf numFmtId="0" fontId="0" fillId="3" borderId="1" xfId="0" applyFill="1" applyBorder="1" applyAlignment="1" applyProtection="1">
      <alignment horizontal="center" vertical="center"/>
    </xf>
    <xf numFmtId="49" fontId="0" fillId="3" borderId="32" xfId="0" applyNumberFormat="1" applyFill="1" applyBorder="1" applyAlignment="1" applyProtection="1">
      <alignment horizontal="center" vertical="center"/>
    </xf>
    <xf numFmtId="0" fontId="0" fillId="3" borderId="32" xfId="0" applyFill="1" applyBorder="1" applyAlignment="1" applyProtection="1">
      <alignment horizontal="left" vertical="center"/>
    </xf>
    <xf numFmtId="0" fontId="0" fillId="3" borderId="1" xfId="0" applyFill="1" applyBorder="1" applyAlignment="1" applyProtection="1">
      <alignment horizontal="left" vertical="center"/>
    </xf>
    <xf numFmtId="176" fontId="0" fillId="3" borderId="32" xfId="0" applyNumberFormat="1" applyFill="1" applyBorder="1" applyAlignment="1" applyProtection="1">
      <alignment horizontal="center" vertical="center"/>
    </xf>
    <xf numFmtId="176" fontId="0" fillId="3" borderId="33" xfId="0" applyNumberFormat="1" applyFill="1" applyBorder="1" applyAlignment="1" applyProtection="1">
      <alignment horizontal="center" vertical="center"/>
    </xf>
    <xf numFmtId="176" fontId="0" fillId="3" borderId="1" xfId="0" applyNumberFormat="1" applyFill="1" applyBorder="1" applyAlignment="1" applyProtection="1">
      <alignment horizontal="center" vertical="center"/>
    </xf>
    <xf numFmtId="176" fontId="0" fillId="3" borderId="35" xfId="0" applyNumberFormat="1" applyFill="1" applyBorder="1" applyAlignment="1" applyProtection="1">
      <alignment horizontal="center" vertical="center"/>
    </xf>
    <xf numFmtId="49" fontId="0" fillId="3" borderId="1" xfId="0" applyNumberFormat="1" applyFill="1" applyBorder="1" applyAlignment="1" applyProtection="1">
      <alignment horizontal="center" vertical="center"/>
    </xf>
    <xf numFmtId="0" fontId="0" fillId="3" borderId="35" xfId="0" applyFill="1" applyBorder="1" applyAlignment="1" applyProtection="1">
      <alignment horizontal="left" vertical="center"/>
    </xf>
    <xf numFmtId="176" fontId="0" fillId="0" borderId="32" xfId="0" applyNumberFormat="1" applyFill="1" applyBorder="1" applyAlignment="1" applyProtection="1">
      <alignment horizontal="center" vertical="center"/>
      <protection locked="0"/>
    </xf>
    <xf numFmtId="176" fontId="0" fillId="0" borderId="33" xfId="0" applyNumberFormat="1" applyFill="1" applyBorder="1" applyAlignment="1" applyProtection="1">
      <alignment horizontal="center" vertical="center"/>
      <protection locked="0"/>
    </xf>
    <xf numFmtId="176" fontId="0" fillId="0" borderId="1" xfId="0" applyNumberFormat="1" applyFill="1" applyBorder="1" applyAlignment="1" applyProtection="1">
      <alignment horizontal="center" vertical="center"/>
      <protection locked="0"/>
    </xf>
    <xf numFmtId="176" fontId="0" fillId="0" borderId="35" xfId="0" applyNumberFormat="1" applyFill="1" applyBorder="1" applyAlignment="1" applyProtection="1">
      <alignment horizontal="center" vertical="center"/>
      <protection locked="0"/>
    </xf>
    <xf numFmtId="0" fontId="0" fillId="3" borderId="46" xfId="0" applyFill="1" applyBorder="1" applyAlignment="1" applyProtection="1">
      <alignment horizontal="center" vertical="center"/>
    </xf>
    <xf numFmtId="0" fontId="0" fillId="3" borderId="3" xfId="0" applyFill="1" applyBorder="1" applyAlignment="1" applyProtection="1">
      <alignment horizontal="center" vertical="center"/>
    </xf>
    <xf numFmtId="0" fontId="0" fillId="3" borderId="3" xfId="0" applyFill="1" applyBorder="1" applyAlignment="1" applyProtection="1">
      <alignment horizontal="left" vertical="center"/>
    </xf>
    <xf numFmtId="0" fontId="0" fillId="3" borderId="47" xfId="0" applyFill="1" applyBorder="1" applyAlignment="1" applyProtection="1">
      <alignment horizontal="left" vertical="center"/>
    </xf>
    <xf numFmtId="0" fontId="0" fillId="3" borderId="46" xfId="0" applyFill="1" applyBorder="1" applyAlignment="1" applyProtection="1">
      <alignment horizontal="center" vertical="center" shrinkToFit="1"/>
    </xf>
    <xf numFmtId="0" fontId="0" fillId="3" borderId="3" xfId="0" applyFill="1" applyBorder="1" applyAlignment="1" applyProtection="1">
      <alignment horizontal="center" vertical="center" shrinkToFit="1"/>
    </xf>
    <xf numFmtId="0" fontId="0" fillId="3" borderId="48" xfId="0" applyFill="1" applyBorder="1" applyAlignment="1" applyProtection="1">
      <alignment horizontal="center" vertical="center" shrinkToFit="1"/>
    </xf>
    <xf numFmtId="0" fontId="0" fillId="3" borderId="4" xfId="0" applyFill="1" applyBorder="1" applyAlignment="1" applyProtection="1">
      <alignment horizontal="center" vertical="center" shrinkToFit="1"/>
    </xf>
    <xf numFmtId="178" fontId="0" fillId="0" borderId="3" xfId="0" applyNumberFormat="1" applyFill="1" applyBorder="1" applyAlignment="1" applyProtection="1">
      <alignment horizontal="left" vertical="center"/>
      <protection locked="0"/>
    </xf>
    <xf numFmtId="178" fontId="0" fillId="0" borderId="47" xfId="0" applyNumberFormat="1" applyFill="1" applyBorder="1" applyAlignment="1" applyProtection="1">
      <alignment horizontal="left" vertical="center"/>
      <protection locked="0"/>
    </xf>
    <xf numFmtId="178" fontId="0" fillId="0" borderId="4" xfId="0" applyNumberFormat="1" applyFill="1" applyBorder="1" applyAlignment="1" applyProtection="1">
      <alignment horizontal="left" vertical="center"/>
      <protection locked="0"/>
    </xf>
    <xf numFmtId="178" fontId="0" fillId="0" borderId="49" xfId="0" applyNumberFormat="1" applyFill="1" applyBorder="1" applyAlignment="1" applyProtection="1">
      <alignment horizontal="left" vertical="center"/>
      <protection locked="0"/>
    </xf>
    <xf numFmtId="0" fontId="25" fillId="3" borderId="41" xfId="0" applyFont="1" applyFill="1" applyBorder="1" applyAlignment="1" applyProtection="1">
      <alignment horizontal="center" vertical="center" shrinkToFit="1"/>
    </xf>
    <xf numFmtId="0" fontId="25" fillId="3" borderId="14" xfId="0" applyFont="1" applyFill="1" applyBorder="1" applyAlignment="1" applyProtection="1">
      <alignment horizontal="center" vertical="center" shrinkToFit="1"/>
    </xf>
    <xf numFmtId="0" fontId="25" fillId="3" borderId="21" xfId="0" applyFont="1" applyFill="1" applyBorder="1" applyAlignment="1" applyProtection="1">
      <alignment horizontal="center" vertical="center" shrinkToFit="1"/>
    </xf>
    <xf numFmtId="0" fontId="25" fillId="3" borderId="2" xfId="0" applyFont="1" applyFill="1" applyBorder="1" applyAlignment="1" applyProtection="1">
      <alignment horizontal="center" vertical="center" shrinkToFit="1"/>
    </xf>
    <xf numFmtId="0" fontId="25" fillId="3" borderId="42" xfId="0" applyFont="1" applyFill="1" applyBorder="1" applyAlignment="1" applyProtection="1">
      <alignment horizontal="center" vertical="center" shrinkToFit="1"/>
    </xf>
    <xf numFmtId="0" fontId="25" fillId="3" borderId="17" xfId="0" applyFont="1" applyFill="1" applyBorder="1" applyAlignment="1" applyProtection="1">
      <alignment horizontal="center" vertical="center" shrinkToFit="1"/>
    </xf>
    <xf numFmtId="0" fontId="0" fillId="0" borderId="13" xfId="0" applyFill="1" applyBorder="1" applyAlignment="1" applyProtection="1">
      <alignment horizontal="left" vertical="top"/>
      <protection locked="0"/>
    </xf>
    <xf numFmtId="0" fontId="0" fillId="0" borderId="10" xfId="0" applyFill="1" applyBorder="1" applyAlignment="1" applyProtection="1">
      <alignment horizontal="left" vertical="top"/>
      <protection locked="0"/>
    </xf>
    <xf numFmtId="0" fontId="0" fillId="0" borderId="44" xfId="0" applyFill="1" applyBorder="1" applyAlignment="1" applyProtection="1">
      <alignment horizontal="left" vertical="top"/>
      <protection locked="0"/>
    </xf>
    <xf numFmtId="0" fontId="0" fillId="0" borderId="5" xfId="0" applyFill="1" applyBorder="1" applyAlignment="1" applyProtection="1">
      <alignment horizontal="left" vertical="top"/>
      <protection locked="0"/>
    </xf>
    <xf numFmtId="0" fontId="0" fillId="0" borderId="0" xfId="0" applyFill="1" applyBorder="1" applyAlignment="1" applyProtection="1">
      <alignment horizontal="left" vertical="top"/>
      <protection locked="0"/>
    </xf>
    <xf numFmtId="0" fontId="0" fillId="0" borderId="36" xfId="0" applyFill="1" applyBorder="1" applyAlignment="1" applyProtection="1">
      <alignment horizontal="left" vertical="top"/>
      <protection locked="0"/>
    </xf>
    <xf numFmtId="0" fontId="0" fillId="0" borderId="15" xfId="0" applyFill="1" applyBorder="1" applyAlignment="1" applyProtection="1">
      <alignment horizontal="left" vertical="top"/>
      <protection locked="0"/>
    </xf>
    <xf numFmtId="0" fontId="0" fillId="0" borderId="16" xfId="0" applyFill="1" applyBorder="1" applyAlignment="1" applyProtection="1">
      <alignment horizontal="left" vertical="top"/>
      <protection locked="0"/>
    </xf>
    <xf numFmtId="0" fontId="0" fillId="0" borderId="45" xfId="0" applyFill="1" applyBorder="1" applyAlignment="1" applyProtection="1">
      <alignment horizontal="left" vertical="top"/>
      <protection locked="0"/>
    </xf>
    <xf numFmtId="0" fontId="0" fillId="0" borderId="10" xfId="0" applyFill="1" applyBorder="1" applyAlignment="1" applyProtection="1">
      <alignment horizontal="center" vertical="center"/>
      <protection locked="0"/>
    </xf>
    <xf numFmtId="0" fontId="0" fillId="0" borderId="44" xfId="0" applyFill="1" applyBorder="1" applyAlignment="1" applyProtection="1">
      <alignment horizontal="center" vertical="center"/>
      <protection locked="0"/>
    </xf>
    <xf numFmtId="0" fontId="0" fillId="0" borderId="16" xfId="0" applyFill="1" applyBorder="1" applyAlignment="1" applyProtection="1">
      <alignment horizontal="center" vertical="center"/>
      <protection locked="0"/>
    </xf>
    <xf numFmtId="0" fontId="0" fillId="0" borderId="45" xfId="0" applyFill="1" applyBorder="1" applyAlignment="1" applyProtection="1">
      <alignment horizontal="center" vertical="center"/>
      <protection locked="0"/>
    </xf>
    <xf numFmtId="0" fontId="0" fillId="0" borderId="13" xfId="0" applyFill="1" applyBorder="1" applyAlignment="1" applyProtection="1">
      <alignment horizontal="center" vertical="center"/>
      <protection locked="0"/>
    </xf>
    <xf numFmtId="0" fontId="0" fillId="0" borderId="14" xfId="0" applyFill="1" applyBorder="1" applyAlignment="1" applyProtection="1">
      <alignment horizontal="center" vertical="center"/>
      <protection locked="0"/>
    </xf>
    <xf numFmtId="0" fontId="0" fillId="0" borderId="15" xfId="0" applyFill="1" applyBorder="1" applyAlignment="1" applyProtection="1">
      <alignment horizontal="center" vertical="center"/>
      <protection locked="0"/>
    </xf>
    <xf numFmtId="0" fontId="0" fillId="0" borderId="17" xfId="0" applyFill="1" applyBorder="1" applyAlignment="1" applyProtection="1">
      <alignment horizontal="center" vertical="center"/>
      <protection locked="0"/>
    </xf>
    <xf numFmtId="0" fontId="0" fillId="0" borderId="10" xfId="0" applyFill="1" applyBorder="1" applyAlignment="1" applyProtection="1">
      <alignment horizontal="right" vertical="center"/>
      <protection locked="0"/>
    </xf>
    <xf numFmtId="0" fontId="0" fillId="0" borderId="16" xfId="0" applyFill="1" applyBorder="1" applyAlignment="1" applyProtection="1">
      <alignment horizontal="right" vertical="center"/>
      <protection locked="0"/>
    </xf>
    <xf numFmtId="0" fontId="24" fillId="3" borderId="41" xfId="0" applyFont="1" applyFill="1" applyBorder="1" applyAlignment="1" applyProtection="1">
      <alignment horizontal="center" vertical="center" shrinkToFit="1"/>
    </xf>
    <xf numFmtId="0" fontId="0" fillId="0" borderId="0" xfId="0" applyFill="1" applyBorder="1" applyAlignment="1" applyProtection="1">
      <alignment horizontal="left" vertical="center"/>
      <protection locked="0"/>
    </xf>
    <xf numFmtId="0" fontId="22" fillId="4" borderId="15" xfId="2" applyFont="1" applyFill="1" applyBorder="1" applyAlignment="1" applyProtection="1">
      <alignment vertical="center" shrinkToFit="1"/>
    </xf>
    <xf numFmtId="0" fontId="22" fillId="4" borderId="16" xfId="2" applyFont="1" applyFill="1" applyBorder="1" applyAlignment="1" applyProtection="1">
      <alignment vertical="center" shrinkToFit="1"/>
    </xf>
    <xf numFmtId="0" fontId="22" fillId="4" borderId="5" xfId="2" applyFont="1" applyFill="1" applyBorder="1" applyAlignment="1" applyProtection="1">
      <alignment vertical="center" shrinkToFit="1"/>
    </xf>
    <xf numFmtId="0" fontId="22" fillId="4" borderId="0" xfId="2" applyFont="1" applyFill="1" applyBorder="1" applyAlignment="1" applyProtection="1">
      <alignment vertical="center" shrinkToFit="1"/>
    </xf>
    <xf numFmtId="0" fontId="22" fillId="4" borderId="2" xfId="2" applyFont="1" applyFill="1" applyBorder="1" applyAlignment="1" applyProtection="1">
      <alignment vertical="center" shrinkToFit="1"/>
    </xf>
    <xf numFmtId="0" fontId="22" fillId="4" borderId="17" xfId="2" applyFont="1" applyFill="1" applyBorder="1" applyAlignment="1" applyProtection="1">
      <alignment vertical="center" shrinkToFit="1"/>
    </xf>
    <xf numFmtId="0" fontId="22" fillId="4" borderId="1" xfId="2" applyFont="1" applyFill="1" applyBorder="1" applyAlignment="1" applyProtection="1">
      <alignment vertical="center" shrinkToFit="1"/>
    </xf>
    <xf numFmtId="0" fontId="19" fillId="4" borderId="1" xfId="2" applyFill="1" applyBorder="1" applyAlignment="1" applyProtection="1">
      <alignment vertical="center" shrinkToFit="1"/>
    </xf>
    <xf numFmtId="0" fontId="19" fillId="4" borderId="18" xfId="2" applyFill="1" applyBorder="1" applyAlignment="1" applyProtection="1">
      <alignment vertical="center" shrinkToFit="1"/>
    </xf>
    <xf numFmtId="0" fontId="22" fillId="4" borderId="1" xfId="2" applyFont="1" applyFill="1" applyBorder="1" applyAlignment="1" applyProtection="1">
      <alignment horizontal="left" vertical="center" shrinkToFit="1"/>
    </xf>
    <xf numFmtId="0" fontId="22" fillId="4" borderId="18" xfId="2" applyFont="1" applyFill="1" applyBorder="1" applyAlignment="1" applyProtection="1">
      <alignment horizontal="left" vertical="center" shrinkToFit="1"/>
    </xf>
    <xf numFmtId="0" fontId="22" fillId="4" borderId="34" xfId="2" applyFont="1" applyFill="1" applyBorder="1" applyAlignment="1" applyProtection="1">
      <alignment horizontal="left" vertical="center" shrinkToFit="1"/>
    </xf>
    <xf numFmtId="0" fontId="22" fillId="4" borderId="34" xfId="2" applyFont="1" applyFill="1" applyBorder="1" applyAlignment="1" applyProtection="1">
      <alignment vertical="center" shrinkToFit="1"/>
    </xf>
    <xf numFmtId="0" fontId="22" fillId="4" borderId="43" xfId="2" applyFont="1" applyFill="1" applyBorder="1" applyAlignment="1" applyProtection="1">
      <alignment vertical="center" shrinkToFit="1"/>
    </xf>
    <xf numFmtId="0" fontId="19" fillId="4" borderId="19" xfId="2" applyFill="1" applyBorder="1" applyAlignment="1" applyProtection="1">
      <alignment vertical="center" shrinkToFit="1"/>
    </xf>
    <xf numFmtId="0" fontId="19" fillId="4" borderId="20" xfId="2" applyFill="1" applyBorder="1" applyAlignment="1" applyProtection="1">
      <alignment vertical="center" shrinkToFit="1"/>
    </xf>
    <xf numFmtId="0" fontId="22" fillId="4" borderId="13" xfId="2" applyFont="1" applyFill="1" applyBorder="1" applyAlignment="1" applyProtection="1">
      <alignment vertical="center" shrinkToFit="1"/>
    </xf>
    <xf numFmtId="0" fontId="22" fillId="4" borderId="10" xfId="2" applyFont="1" applyFill="1" applyBorder="1" applyAlignment="1" applyProtection="1">
      <alignment vertical="center" shrinkToFit="1"/>
    </xf>
    <xf numFmtId="0" fontId="22" fillId="4" borderId="14" xfId="2" applyFont="1" applyFill="1" applyBorder="1" applyAlignment="1" applyProtection="1">
      <alignment vertical="center" shrinkToFit="1"/>
    </xf>
    <xf numFmtId="0" fontId="22" fillId="4" borderId="21" xfId="2" applyFont="1" applyFill="1" applyBorder="1" applyAlignment="1" applyProtection="1">
      <alignment vertical="center" shrinkToFit="1"/>
    </xf>
    <xf numFmtId="0" fontId="4" fillId="0" borderId="1" xfId="0" applyFont="1" applyFill="1" applyBorder="1" applyAlignment="1" applyProtection="1">
      <alignment horizontal="center" vertical="center" shrinkToFit="1"/>
      <protection locked="0"/>
    </xf>
    <xf numFmtId="0" fontId="5" fillId="0" borderId="19" xfId="0" applyFont="1" applyFill="1" applyBorder="1" applyAlignment="1" applyProtection="1">
      <alignment horizontal="center" vertical="center" shrinkToFit="1"/>
      <protection locked="0"/>
    </xf>
    <xf numFmtId="0" fontId="5" fillId="0" borderId="5" xfId="0" applyFont="1" applyFill="1" applyBorder="1" applyAlignment="1" applyProtection="1">
      <alignment horizontal="center" vertical="center" shrinkToFit="1"/>
      <protection locked="0"/>
    </xf>
    <xf numFmtId="0" fontId="5" fillId="0" borderId="0" xfId="0" applyFont="1" applyFill="1" applyBorder="1" applyAlignment="1" applyProtection="1">
      <alignment horizontal="center" vertical="center" shrinkToFit="1"/>
      <protection locked="0"/>
    </xf>
    <xf numFmtId="0" fontId="5" fillId="0" borderId="0" xfId="0" applyFont="1" applyFill="1" applyAlignment="1" applyProtection="1">
      <alignment horizontal="center" vertical="center" shrinkToFit="1"/>
      <protection locked="0"/>
    </xf>
    <xf numFmtId="0" fontId="5" fillId="0" borderId="18" xfId="0" applyFont="1" applyFill="1" applyBorder="1" applyAlignment="1" applyProtection="1">
      <alignment horizontal="center" vertical="center" shrinkToFit="1"/>
      <protection locked="0"/>
    </xf>
    <xf numFmtId="0" fontId="5" fillId="0" borderId="13" xfId="0" applyFont="1" applyFill="1" applyBorder="1" applyAlignment="1" applyProtection="1">
      <alignment horizontal="center" vertical="center" shrinkToFit="1"/>
      <protection locked="0"/>
    </xf>
    <xf numFmtId="0" fontId="5" fillId="0" borderId="10" xfId="0" applyFont="1" applyFill="1" applyBorder="1" applyAlignment="1" applyProtection="1">
      <alignment horizontal="center" vertical="center" shrinkToFit="1"/>
      <protection locked="0"/>
    </xf>
    <xf numFmtId="177" fontId="5" fillId="0" borderId="16" xfId="1" applyNumberFormat="1" applyFont="1" applyFill="1" applyBorder="1" applyAlignment="1" applyProtection="1">
      <alignment horizontal="right" vertical="center" shrinkToFit="1"/>
      <protection locked="0"/>
    </xf>
    <xf numFmtId="177" fontId="5" fillId="0" borderId="15" xfId="1" applyNumberFormat="1" applyFont="1" applyFill="1" applyBorder="1" applyAlignment="1" applyProtection="1">
      <alignment horizontal="right" vertical="center" shrinkToFit="1"/>
      <protection locked="0"/>
    </xf>
    <xf numFmtId="38" fontId="5" fillId="0" borderId="0" xfId="1" applyFont="1" applyFill="1" applyBorder="1" applyAlignment="1" applyProtection="1">
      <alignment horizontal="right" vertical="center" shrinkToFit="1"/>
      <protection locked="0"/>
    </xf>
    <xf numFmtId="38" fontId="5" fillId="0" borderId="0" xfId="1" applyFont="1" applyFill="1" applyBorder="1" applyAlignment="1" applyProtection="1">
      <alignment horizontal="center" vertical="center" shrinkToFit="1"/>
      <protection locked="0"/>
    </xf>
    <xf numFmtId="38" fontId="5" fillId="0" borderId="16" xfId="1" applyFont="1" applyFill="1" applyBorder="1" applyAlignment="1" applyProtection="1">
      <alignment horizontal="right" vertical="center" shrinkToFit="1"/>
      <protection locked="0"/>
    </xf>
    <xf numFmtId="38" fontId="5" fillId="0" borderId="10" xfId="1" applyFont="1" applyFill="1" applyBorder="1" applyAlignment="1" applyProtection="1">
      <alignment horizontal="right" vertical="center" shrinkToFit="1"/>
      <protection locked="0"/>
    </xf>
    <xf numFmtId="38" fontId="5" fillId="0" borderId="13" xfId="1" applyFont="1" applyFill="1" applyBorder="1" applyAlignment="1" applyProtection="1">
      <alignment horizontal="right" vertical="center" shrinkToFit="1"/>
      <protection locked="0"/>
    </xf>
    <xf numFmtId="38" fontId="5" fillId="0" borderId="5" xfId="1" applyFont="1" applyFill="1" applyBorder="1" applyAlignment="1" applyProtection="1">
      <alignment horizontal="right" vertical="center" shrinkToFit="1"/>
      <protection locked="0"/>
    </xf>
    <xf numFmtId="38" fontId="5" fillId="0" borderId="15" xfId="1" applyFont="1" applyFill="1" applyBorder="1" applyAlignment="1" applyProtection="1">
      <alignment horizontal="right" vertical="center" shrinkToFit="1"/>
      <protection locked="0"/>
    </xf>
    <xf numFmtId="177" fontId="5" fillId="0" borderId="13" xfId="1" applyNumberFormat="1" applyFont="1" applyFill="1" applyBorder="1" applyAlignment="1" applyProtection="1">
      <alignment horizontal="right" vertical="center" shrinkToFit="1"/>
      <protection locked="0"/>
    </xf>
    <xf numFmtId="177" fontId="5" fillId="0" borderId="10" xfId="1" applyNumberFormat="1" applyFont="1" applyFill="1" applyBorder="1" applyAlignment="1" applyProtection="1">
      <alignment horizontal="right" vertical="center" shrinkToFit="1"/>
      <protection locked="0"/>
    </xf>
    <xf numFmtId="177" fontId="5" fillId="0" borderId="0" xfId="1" applyNumberFormat="1" applyFont="1" applyFill="1" applyBorder="1" applyAlignment="1" applyProtection="1">
      <alignment horizontal="right" vertical="center" shrinkToFit="1"/>
      <protection locked="0"/>
    </xf>
    <xf numFmtId="38" fontId="5" fillId="0" borderId="0" xfId="0" applyNumberFormat="1" applyFont="1" applyFill="1" applyBorder="1" applyAlignment="1" applyProtection="1">
      <alignment horizontal="right" vertical="center" shrinkToFit="1"/>
      <protection locked="0"/>
    </xf>
    <xf numFmtId="0" fontId="5" fillId="0" borderId="0" xfId="0" applyFont="1" applyFill="1" applyBorder="1" applyAlignment="1" applyProtection="1">
      <alignment horizontal="right" vertical="center" shrinkToFit="1"/>
      <protection locked="0"/>
    </xf>
    <xf numFmtId="0" fontId="5" fillId="0" borderId="0" xfId="0" applyFont="1" applyFill="1" applyAlignment="1">
      <alignment horizontal="center" vertical="center" shrinkToFit="1"/>
    </xf>
    <xf numFmtId="0" fontId="5" fillId="0" borderId="20" xfId="0" applyFont="1" applyFill="1" applyBorder="1" applyAlignment="1" applyProtection="1">
      <alignment horizontal="center" vertical="center" shrinkToFit="1"/>
      <protection locked="0"/>
    </xf>
    <xf numFmtId="0" fontId="5" fillId="0" borderId="1" xfId="0" applyFont="1" applyFill="1" applyBorder="1" applyAlignment="1" applyProtection="1">
      <alignment horizontal="left" vertical="center" shrinkToFit="1"/>
      <protection locked="0"/>
    </xf>
    <xf numFmtId="0" fontId="5" fillId="0" borderId="18" xfId="0" applyFont="1" applyFill="1" applyBorder="1" applyAlignment="1" applyProtection="1">
      <alignment horizontal="left" vertical="center" shrinkToFit="1"/>
      <protection locked="0"/>
    </xf>
    <xf numFmtId="0" fontId="4" fillId="0" borderId="0" xfId="0" applyFont="1" applyFill="1" applyBorder="1" applyAlignment="1" applyProtection="1">
      <alignment horizontal="center" vertical="center" shrinkToFit="1"/>
      <protection locked="0"/>
    </xf>
    <xf numFmtId="176" fontId="5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5" fillId="0" borderId="1" xfId="0" applyFont="1" applyFill="1" applyBorder="1" applyAlignment="1" applyProtection="1">
      <alignment horizontal="center" vertical="center" shrinkToFit="1"/>
      <protection locked="0"/>
    </xf>
    <xf numFmtId="49" fontId="5" fillId="0" borderId="0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1" xfId="0" applyNumberFormat="1" applyFont="1" applyFill="1" applyBorder="1" applyAlignment="1" applyProtection="1">
      <alignment horizontal="center" vertical="center" shrinkToFit="1"/>
      <protection locked="0"/>
    </xf>
    <xf numFmtId="176" fontId="4" fillId="0" borderId="1" xfId="0" applyNumberFormat="1" applyFont="1" applyFill="1" applyBorder="1" applyAlignment="1" applyProtection="1">
      <alignment horizontal="center" vertical="center" shrinkToFit="1"/>
      <protection locked="0"/>
    </xf>
  </cellXfs>
  <cellStyles count="3">
    <cellStyle name="桁区切り" xfId="1" builtinId="6"/>
    <cellStyle name="標準" xfId="0" builtinId="0"/>
    <cellStyle name="標準 2" xfId="2"/>
  </cellStyles>
  <dxfs count="8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ont>
        <color auto="1"/>
      </font>
      <fill>
        <patternFill>
          <bgColor theme="4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1619251</xdr:colOff>
      <xdr:row>103</xdr:row>
      <xdr:rowOff>152400</xdr:rowOff>
    </xdr:from>
    <xdr:to>
      <xdr:col>4</xdr:col>
      <xdr:colOff>142876</xdr:colOff>
      <xdr:row>115</xdr:row>
      <xdr:rowOff>28575</xdr:rowOff>
    </xdr:to>
    <xdr:sp macro="" textlink="">
      <xdr:nvSpPr>
        <xdr:cNvPr id="2" name="左中かっこ 1"/>
        <xdr:cNvSpPr/>
      </xdr:nvSpPr>
      <xdr:spPr>
        <a:xfrm>
          <a:off x="3400426" y="18478500"/>
          <a:ext cx="171450" cy="2447925"/>
        </a:xfrm>
        <a:prstGeom prst="leftBrace">
          <a:avLst/>
        </a:prstGeom>
        <a:ln w="349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1619251</xdr:colOff>
      <xdr:row>116</xdr:row>
      <xdr:rowOff>161925</xdr:rowOff>
    </xdr:from>
    <xdr:to>
      <xdr:col>4</xdr:col>
      <xdr:colOff>142876</xdr:colOff>
      <xdr:row>128</xdr:row>
      <xdr:rowOff>38100</xdr:rowOff>
    </xdr:to>
    <xdr:sp macro="" textlink="">
      <xdr:nvSpPr>
        <xdr:cNvPr id="3" name="左中かっこ 2"/>
        <xdr:cNvSpPr/>
      </xdr:nvSpPr>
      <xdr:spPr>
        <a:xfrm>
          <a:off x="3400426" y="21231225"/>
          <a:ext cx="171450" cy="2400300"/>
        </a:xfrm>
        <a:prstGeom prst="leftBrace">
          <a:avLst/>
        </a:prstGeom>
        <a:ln w="349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38100</xdr:colOff>
      <xdr:row>34</xdr:row>
      <xdr:rowOff>161925</xdr:rowOff>
    </xdr:from>
    <xdr:to>
      <xdr:col>7</xdr:col>
      <xdr:colOff>247650</xdr:colOff>
      <xdr:row>36</xdr:row>
      <xdr:rowOff>0</xdr:rowOff>
    </xdr:to>
    <xdr:sp macro="" textlink="">
      <xdr:nvSpPr>
        <xdr:cNvPr id="12" name="円/楕円 11"/>
        <xdr:cNvSpPr/>
      </xdr:nvSpPr>
      <xdr:spPr>
        <a:xfrm>
          <a:off x="6381750" y="6019800"/>
          <a:ext cx="209550" cy="209550"/>
        </a:xfrm>
        <a:prstGeom prst="ellipse">
          <a:avLst/>
        </a:prstGeom>
        <a:solidFill>
          <a:srgbClr val="7030A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ctr"/>
          <a:r>
            <a:rPr kumimoji="1" lang="en-US" altLang="ja-JP" sz="1400"/>
            <a:t>S</a:t>
          </a:r>
        </a:p>
      </xdr:txBody>
    </xdr:sp>
    <xdr:clientData/>
  </xdr:twoCellAnchor>
  <xdr:twoCellAnchor>
    <xdr:from>
      <xdr:col>7</xdr:col>
      <xdr:colOff>47625</xdr:colOff>
      <xdr:row>70</xdr:row>
      <xdr:rowOff>171450</xdr:rowOff>
    </xdr:from>
    <xdr:to>
      <xdr:col>7</xdr:col>
      <xdr:colOff>257175</xdr:colOff>
      <xdr:row>72</xdr:row>
      <xdr:rowOff>9525</xdr:rowOff>
    </xdr:to>
    <xdr:sp macro="" textlink="">
      <xdr:nvSpPr>
        <xdr:cNvPr id="13" name="円/楕円 12"/>
        <xdr:cNvSpPr/>
      </xdr:nvSpPr>
      <xdr:spPr>
        <a:xfrm>
          <a:off x="6391275" y="12534900"/>
          <a:ext cx="209550" cy="209550"/>
        </a:xfrm>
        <a:prstGeom prst="ellipse">
          <a:avLst/>
        </a:prstGeom>
        <a:solidFill>
          <a:srgbClr val="7030A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ctr"/>
          <a:r>
            <a:rPr kumimoji="1" lang="en-US" altLang="ja-JP" sz="1400"/>
            <a:t>S</a:t>
          </a:r>
        </a:p>
      </xdr:txBody>
    </xdr:sp>
    <xdr:clientData/>
  </xdr:twoCellAnchor>
  <xdr:twoCellAnchor>
    <xdr:from>
      <xdr:col>2</xdr:col>
      <xdr:colOff>561975</xdr:colOff>
      <xdr:row>39</xdr:row>
      <xdr:rowOff>0</xdr:rowOff>
    </xdr:from>
    <xdr:to>
      <xdr:col>3</xdr:col>
      <xdr:colOff>114300</xdr:colOff>
      <xdr:row>39</xdr:row>
      <xdr:rowOff>171450</xdr:rowOff>
    </xdr:to>
    <xdr:sp macro="" textlink="">
      <xdr:nvSpPr>
        <xdr:cNvPr id="15" name="円/楕円 14"/>
        <xdr:cNvSpPr/>
      </xdr:nvSpPr>
      <xdr:spPr>
        <a:xfrm>
          <a:off x="1724025" y="6781800"/>
          <a:ext cx="171450" cy="171450"/>
        </a:xfrm>
        <a:prstGeom prst="ellipse">
          <a:avLst/>
        </a:prstGeom>
        <a:solidFill>
          <a:srgbClr val="7030A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ctr"/>
          <a:r>
            <a:rPr kumimoji="1" lang="en-US" altLang="ja-JP" sz="1400"/>
            <a:t>S</a:t>
          </a:r>
        </a:p>
      </xdr:txBody>
    </xdr:sp>
    <xdr:clientData/>
  </xdr:twoCellAnchor>
  <xdr:twoCellAnchor>
    <xdr:from>
      <xdr:col>2</xdr:col>
      <xdr:colOff>522754</xdr:colOff>
      <xdr:row>75</xdr:row>
      <xdr:rowOff>9525</xdr:rowOff>
    </xdr:from>
    <xdr:to>
      <xdr:col>3</xdr:col>
      <xdr:colOff>77881</xdr:colOff>
      <xdr:row>76</xdr:row>
      <xdr:rowOff>1681</xdr:rowOff>
    </xdr:to>
    <xdr:sp macro="" textlink="">
      <xdr:nvSpPr>
        <xdr:cNvPr id="17" name="円/楕円 16"/>
        <xdr:cNvSpPr/>
      </xdr:nvSpPr>
      <xdr:spPr>
        <a:xfrm>
          <a:off x="1676960" y="13120407"/>
          <a:ext cx="171450" cy="171450"/>
        </a:xfrm>
        <a:prstGeom prst="ellipse">
          <a:avLst/>
        </a:prstGeom>
        <a:solidFill>
          <a:srgbClr val="7030A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ctr"/>
          <a:r>
            <a:rPr kumimoji="1" lang="en-US" altLang="ja-JP" sz="1400"/>
            <a:t>S</a:t>
          </a:r>
        </a:p>
      </xdr:txBody>
    </xdr:sp>
    <xdr:clientData/>
  </xdr:twoCellAnchor>
  <xdr:twoCellAnchor>
    <xdr:from>
      <xdr:col>5</xdr:col>
      <xdr:colOff>664679</xdr:colOff>
      <xdr:row>3</xdr:row>
      <xdr:rowOff>141218</xdr:rowOff>
    </xdr:from>
    <xdr:to>
      <xdr:col>8</xdr:col>
      <xdr:colOff>169379</xdr:colOff>
      <xdr:row>9</xdr:row>
      <xdr:rowOff>14908</xdr:rowOff>
    </xdr:to>
    <xdr:sp macro="" textlink="">
      <xdr:nvSpPr>
        <xdr:cNvPr id="20" name="角丸四角形 19"/>
        <xdr:cNvSpPr/>
      </xdr:nvSpPr>
      <xdr:spPr bwMode="auto">
        <a:xfrm>
          <a:off x="4373826" y="645483"/>
          <a:ext cx="3292288" cy="882219"/>
        </a:xfrm>
        <a:prstGeom prst="roundRect">
          <a:avLst/>
        </a:prstGeom>
        <a:solidFill>
          <a:schemeClr val="accent4">
            <a:alpha val="65000"/>
          </a:schemeClr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ctr" upright="1"/>
        <a:lstStyle/>
        <a:p>
          <a:pPr algn="l"/>
          <a:r>
            <a:rPr kumimoji="1" lang="ja-JP" altLang="en-US" sz="1200" b="1"/>
            <a:t>空白のセルのみ入力して下さい。また、手引き等を参照に、計算結果が正しいか必ずチェックして下さい。</a:t>
          </a:r>
          <a:endParaRPr kumimoji="1" lang="en-US" altLang="ja-JP" sz="1200" b="1"/>
        </a:p>
      </xdr:txBody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28575</xdr:colOff>
      <xdr:row>4</xdr:row>
      <xdr:rowOff>123826</xdr:rowOff>
    </xdr:from>
    <xdr:to>
      <xdr:col>28</xdr:col>
      <xdr:colOff>85725</xdr:colOff>
      <xdr:row>11</xdr:row>
      <xdr:rowOff>47626</xdr:rowOff>
    </xdr:to>
    <xdr:sp macro="" textlink="">
      <xdr:nvSpPr>
        <xdr:cNvPr id="2" name="左矢印 1"/>
        <xdr:cNvSpPr/>
      </xdr:nvSpPr>
      <xdr:spPr>
        <a:xfrm>
          <a:off x="4029075" y="809626"/>
          <a:ext cx="1657350" cy="1123950"/>
        </a:xfrm>
        <a:prstGeom prst="leftArrow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予算科目・コードを選択して下さい。</a:t>
          </a:r>
        </a:p>
      </xdr:txBody>
    </xdr:sp>
    <xdr:clientData fPrintsWithSheet="0"/>
  </xdr:twoCellAnchor>
  <xdr:twoCellAnchor>
    <xdr:from>
      <xdr:col>31</xdr:col>
      <xdr:colOff>85725</xdr:colOff>
      <xdr:row>7</xdr:row>
      <xdr:rowOff>0</xdr:rowOff>
    </xdr:from>
    <xdr:to>
      <xdr:col>43</xdr:col>
      <xdr:colOff>57150</xdr:colOff>
      <xdr:row>9</xdr:row>
      <xdr:rowOff>133350</xdr:rowOff>
    </xdr:to>
    <xdr:sp macro="" textlink="">
      <xdr:nvSpPr>
        <xdr:cNvPr id="3" name="角丸四角形 2"/>
        <xdr:cNvSpPr/>
      </xdr:nvSpPr>
      <xdr:spPr bwMode="auto">
        <a:xfrm>
          <a:off x="6338607" y="1176618"/>
          <a:ext cx="2391896" cy="469526"/>
        </a:xfrm>
        <a:prstGeom prst="roundRect">
          <a:avLst/>
        </a:prstGeom>
        <a:solidFill>
          <a:schemeClr val="tx1">
            <a:alpha val="65000"/>
          </a:schemeClr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ja-JP" altLang="en-US" sz="1200" b="1">
              <a:solidFill>
                <a:srgbClr val="FFFF00"/>
              </a:solidFill>
            </a:rPr>
            <a:t>黄色</a:t>
          </a:r>
          <a:r>
            <a:rPr kumimoji="1" lang="ja-JP" altLang="en-US" sz="1200" b="1">
              <a:solidFill>
                <a:schemeClr val="bg1"/>
              </a:solidFill>
            </a:rPr>
            <a:t>のセルのみ入力して下さい。</a:t>
          </a:r>
          <a:endParaRPr kumimoji="1" lang="en-US" altLang="ja-JP" sz="1200" b="1">
            <a:solidFill>
              <a:schemeClr val="bg1"/>
            </a:solidFill>
          </a:endParaRPr>
        </a:p>
      </xdr:txBody>
    </xdr:sp>
    <xdr:clientData fPrint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13</xdr:row>
          <xdr:rowOff>57150</xdr:rowOff>
        </xdr:from>
        <xdr:to>
          <xdr:col>1</xdr:col>
          <xdr:colOff>371475</xdr:colOff>
          <xdr:row>14</xdr:row>
          <xdr:rowOff>133350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15</xdr:row>
          <xdr:rowOff>47625</xdr:rowOff>
        </xdr:from>
        <xdr:to>
          <xdr:col>1</xdr:col>
          <xdr:colOff>371475</xdr:colOff>
          <xdr:row>16</xdr:row>
          <xdr:rowOff>123825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19</xdr:row>
          <xdr:rowOff>47625</xdr:rowOff>
        </xdr:from>
        <xdr:to>
          <xdr:col>1</xdr:col>
          <xdr:colOff>371475</xdr:colOff>
          <xdr:row>20</xdr:row>
          <xdr:rowOff>123825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29</xdr:row>
          <xdr:rowOff>47625</xdr:rowOff>
        </xdr:from>
        <xdr:to>
          <xdr:col>1</xdr:col>
          <xdr:colOff>361950</xdr:colOff>
          <xdr:row>30</xdr:row>
          <xdr:rowOff>142875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27</xdr:row>
          <xdr:rowOff>57150</xdr:rowOff>
        </xdr:from>
        <xdr:to>
          <xdr:col>1</xdr:col>
          <xdr:colOff>371475</xdr:colOff>
          <xdr:row>28</xdr:row>
          <xdr:rowOff>133350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17</xdr:row>
          <xdr:rowOff>47625</xdr:rowOff>
        </xdr:from>
        <xdr:to>
          <xdr:col>1</xdr:col>
          <xdr:colOff>371475</xdr:colOff>
          <xdr:row>18</xdr:row>
          <xdr:rowOff>123825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26</xdr:row>
          <xdr:rowOff>57150</xdr:rowOff>
        </xdr:from>
        <xdr:to>
          <xdr:col>1</xdr:col>
          <xdr:colOff>371475</xdr:colOff>
          <xdr:row>27</xdr:row>
          <xdr:rowOff>133350</xdr:rowOff>
        </xdr:to>
        <xdr:sp macro="" textlink="">
          <xdr:nvSpPr>
            <xdr:cNvPr id="10241" name="Check Box 1" hidden="1">
              <a:extLst>
                <a:ext uri="{63B3BB69-23CF-44E3-9099-C40C66FF867C}">
                  <a14:compatExt spid="_x0000_s102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28</xdr:row>
          <xdr:rowOff>47625</xdr:rowOff>
        </xdr:from>
        <xdr:to>
          <xdr:col>1</xdr:col>
          <xdr:colOff>371475</xdr:colOff>
          <xdr:row>29</xdr:row>
          <xdr:rowOff>123825</xdr:rowOff>
        </xdr:to>
        <xdr:sp macro="" textlink="">
          <xdr:nvSpPr>
            <xdr:cNvPr id="10242" name="Check Box 2" hidden="1">
              <a:extLst>
                <a:ext uri="{63B3BB69-23CF-44E3-9099-C40C66FF867C}">
                  <a14:compatExt spid="_x0000_s102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32</xdr:row>
          <xdr:rowOff>47625</xdr:rowOff>
        </xdr:from>
        <xdr:to>
          <xdr:col>1</xdr:col>
          <xdr:colOff>371475</xdr:colOff>
          <xdr:row>33</xdr:row>
          <xdr:rowOff>123825</xdr:rowOff>
        </xdr:to>
        <xdr:sp macro="" textlink="">
          <xdr:nvSpPr>
            <xdr:cNvPr id="10243" name="Check Box 3" hidden="1">
              <a:extLst>
                <a:ext uri="{63B3BB69-23CF-44E3-9099-C40C66FF867C}">
                  <a14:compatExt spid="_x0000_s102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34</xdr:row>
          <xdr:rowOff>47625</xdr:rowOff>
        </xdr:from>
        <xdr:to>
          <xdr:col>1</xdr:col>
          <xdr:colOff>361950</xdr:colOff>
          <xdr:row>35</xdr:row>
          <xdr:rowOff>142875</xdr:rowOff>
        </xdr:to>
        <xdr:sp macro="" textlink="">
          <xdr:nvSpPr>
            <xdr:cNvPr id="10244" name="Check Box 4" hidden="1">
              <a:extLst>
                <a:ext uri="{63B3BB69-23CF-44E3-9099-C40C66FF867C}">
                  <a14:compatExt spid="_x0000_s102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38</xdr:row>
          <xdr:rowOff>57150</xdr:rowOff>
        </xdr:from>
        <xdr:to>
          <xdr:col>1</xdr:col>
          <xdr:colOff>371475</xdr:colOff>
          <xdr:row>39</xdr:row>
          <xdr:rowOff>133350</xdr:rowOff>
        </xdr:to>
        <xdr:sp macro="" textlink="">
          <xdr:nvSpPr>
            <xdr:cNvPr id="10246" name="Check Box 6" hidden="1">
              <a:extLst>
                <a:ext uri="{63B3BB69-23CF-44E3-9099-C40C66FF867C}">
                  <a14:compatExt spid="_x0000_s102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36</xdr:row>
          <xdr:rowOff>57150</xdr:rowOff>
        </xdr:from>
        <xdr:to>
          <xdr:col>1</xdr:col>
          <xdr:colOff>371475</xdr:colOff>
          <xdr:row>37</xdr:row>
          <xdr:rowOff>133350</xdr:rowOff>
        </xdr:to>
        <xdr:sp macro="" textlink="">
          <xdr:nvSpPr>
            <xdr:cNvPr id="10247" name="Check Box 7" hidden="1">
              <a:extLst>
                <a:ext uri="{63B3BB69-23CF-44E3-9099-C40C66FF867C}">
                  <a14:compatExt spid="_x0000_s102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30</xdr:row>
          <xdr:rowOff>47625</xdr:rowOff>
        </xdr:from>
        <xdr:to>
          <xdr:col>1</xdr:col>
          <xdr:colOff>371475</xdr:colOff>
          <xdr:row>31</xdr:row>
          <xdr:rowOff>123825</xdr:rowOff>
        </xdr:to>
        <xdr:sp macro="" textlink="">
          <xdr:nvSpPr>
            <xdr:cNvPr id="10248" name="Check Box 8" hidden="1">
              <a:extLst>
                <a:ext uri="{63B3BB69-23CF-44E3-9099-C40C66FF867C}">
                  <a14:compatExt spid="_x0000_s102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28575</xdr:colOff>
      <xdr:row>4</xdr:row>
      <xdr:rowOff>123826</xdr:rowOff>
    </xdr:from>
    <xdr:to>
      <xdr:col>28</xdr:col>
      <xdr:colOff>85725</xdr:colOff>
      <xdr:row>11</xdr:row>
      <xdr:rowOff>47626</xdr:rowOff>
    </xdr:to>
    <xdr:sp macro="" textlink="">
      <xdr:nvSpPr>
        <xdr:cNvPr id="2" name="左矢印 1"/>
        <xdr:cNvSpPr/>
      </xdr:nvSpPr>
      <xdr:spPr>
        <a:xfrm>
          <a:off x="4029075" y="809626"/>
          <a:ext cx="1657350" cy="112395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/>
            <a:t>予算科目・コードを選択して下さい。</a:t>
          </a:r>
        </a:p>
      </xdr:txBody>
    </xdr:sp>
    <xdr:clientData fPrintsWithSheet="0"/>
  </xdr:twoCellAnchor>
  <xdr:twoCellAnchor>
    <xdr:from>
      <xdr:col>31</xdr:col>
      <xdr:colOff>85725</xdr:colOff>
      <xdr:row>7</xdr:row>
      <xdr:rowOff>0</xdr:rowOff>
    </xdr:from>
    <xdr:to>
      <xdr:col>43</xdr:col>
      <xdr:colOff>57150</xdr:colOff>
      <xdr:row>9</xdr:row>
      <xdr:rowOff>133350</xdr:rowOff>
    </xdr:to>
    <xdr:sp macro="" textlink="">
      <xdr:nvSpPr>
        <xdr:cNvPr id="3" name="角丸四角形 2"/>
        <xdr:cNvSpPr/>
      </xdr:nvSpPr>
      <xdr:spPr bwMode="auto">
        <a:xfrm>
          <a:off x="6286500" y="1200150"/>
          <a:ext cx="2371725" cy="476250"/>
        </a:xfrm>
        <a:prstGeom prst="roundRect">
          <a:avLst/>
        </a:prstGeom>
        <a:solidFill>
          <a:schemeClr val="accent4">
            <a:alpha val="65000"/>
          </a:schemeClr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ja-JP" altLang="en-US" sz="1200" b="1"/>
            <a:t>空白のセルのみ入力して下さい。</a:t>
          </a:r>
          <a:endParaRPr kumimoji="1" lang="en-US" altLang="ja-JP" sz="1200" b="1"/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1.xml"/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10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9.xml"/><Relationship Id="rId5" Type="http://schemas.openxmlformats.org/officeDocument/2006/relationships/ctrlProp" Target="../ctrlProps/ctrlProp8.xml"/><Relationship Id="rId10" Type="http://schemas.openxmlformats.org/officeDocument/2006/relationships/ctrlProp" Target="../ctrlProps/ctrlProp13.xml"/><Relationship Id="rId4" Type="http://schemas.openxmlformats.org/officeDocument/2006/relationships/ctrlProp" Target="../ctrlProps/ctrlProp7.xml"/><Relationship Id="rId9" Type="http://schemas.openxmlformats.org/officeDocument/2006/relationships/ctrlProp" Target="../ctrlProps/ctrlProp1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theme="7"/>
  </sheetPr>
  <dimension ref="A1:AF139"/>
  <sheetViews>
    <sheetView showZeros="0" view="pageBreakPreview" zoomScaleNormal="100" zoomScaleSheetLayoutView="100" workbookViewId="0">
      <selection activeCell="D27" sqref="D27"/>
    </sheetView>
  </sheetViews>
  <sheetFormatPr defaultColWidth="9.375" defaultRowHeight="13.5" x14ac:dyDescent="0.15"/>
  <cols>
    <col min="1" max="1" width="7.125" style="25" customWidth="1"/>
    <col min="2" max="3" width="8.125" style="25" customWidth="1"/>
    <col min="4" max="4" width="21.625" style="25" customWidth="1"/>
    <col min="5" max="5" width="3.875" style="25" customWidth="1"/>
    <col min="6" max="6" width="12.75" style="25" customWidth="1"/>
    <col min="7" max="7" width="21.625" style="25" customWidth="1"/>
    <col min="8" max="8" width="15.25" style="25" bestFit="1" customWidth="1"/>
    <col min="9" max="9" width="11.375" style="25" customWidth="1"/>
    <col min="10" max="16384" width="9.375" style="25"/>
  </cols>
  <sheetData>
    <row r="1" spans="1:12" x14ac:dyDescent="0.15">
      <c r="A1" s="179" t="s">
        <v>0</v>
      </c>
      <c r="B1" s="179"/>
      <c r="C1" s="180"/>
      <c r="D1" s="19"/>
      <c r="E1" s="24"/>
      <c r="K1" s="165" t="s">
        <v>242</v>
      </c>
      <c r="L1" s="165"/>
    </row>
    <row r="2" spans="1:12" x14ac:dyDescent="0.15">
      <c r="A2" s="179" t="s">
        <v>245</v>
      </c>
      <c r="B2" s="179"/>
      <c r="C2" s="180"/>
      <c r="D2" s="20"/>
      <c r="E2" s="26"/>
      <c r="K2" s="165"/>
      <c r="L2" s="165"/>
    </row>
    <row r="3" spans="1:12" x14ac:dyDescent="0.15">
      <c r="A3" s="178" t="s">
        <v>1</v>
      </c>
      <c r="B3" s="178"/>
      <c r="C3" s="178"/>
      <c r="D3" s="19"/>
      <c r="E3" s="24"/>
    </row>
    <row r="4" spans="1:12" x14ac:dyDescent="0.15">
      <c r="A4" s="27"/>
      <c r="B4" s="27"/>
      <c r="C4" s="27"/>
    </row>
    <row r="5" spans="1:12" x14ac:dyDescent="0.15">
      <c r="A5" s="27"/>
      <c r="B5" s="27"/>
      <c r="C5" s="27"/>
    </row>
    <row r="6" spans="1:12" x14ac:dyDescent="0.15">
      <c r="A6" s="181" t="s">
        <v>2</v>
      </c>
      <c r="B6" s="181"/>
      <c r="C6" s="181"/>
    </row>
    <row r="7" spans="1:12" x14ac:dyDescent="0.15">
      <c r="A7" s="181" t="s">
        <v>3</v>
      </c>
      <c r="B7" s="181"/>
      <c r="C7" s="181"/>
      <c r="D7" s="19"/>
      <c r="E7" s="24"/>
    </row>
    <row r="8" spans="1:12" x14ac:dyDescent="0.15">
      <c r="A8" s="181" t="s">
        <v>148</v>
      </c>
      <c r="B8" s="181"/>
      <c r="C8" s="217"/>
      <c r="D8" s="20"/>
      <c r="E8" s="26"/>
    </row>
    <row r="9" spans="1:12" x14ac:dyDescent="0.15">
      <c r="A9" s="181" t="s">
        <v>4</v>
      </c>
      <c r="B9" s="181"/>
      <c r="C9" s="181"/>
      <c r="D9" s="19"/>
      <c r="E9" s="24"/>
    </row>
    <row r="10" spans="1:12" x14ac:dyDescent="0.15">
      <c r="A10" s="27"/>
      <c r="B10" s="27"/>
      <c r="C10" s="27"/>
    </row>
    <row r="11" spans="1:12" x14ac:dyDescent="0.15">
      <c r="A11" s="213" t="s">
        <v>5</v>
      </c>
      <c r="B11" s="213"/>
      <c r="C11" s="217"/>
      <c r="D11" s="22" t="s">
        <v>7</v>
      </c>
      <c r="E11" s="24"/>
      <c r="F11" s="41">
        <f>IF(D11="採用・派遣に伴う移転",1,"")</f>
        <v>1</v>
      </c>
    </row>
    <row r="12" spans="1:12" x14ac:dyDescent="0.15">
      <c r="A12" s="27"/>
      <c r="B12" s="27"/>
      <c r="C12" s="27"/>
    </row>
    <row r="13" spans="1:12" x14ac:dyDescent="0.15">
      <c r="A13" s="213" t="s">
        <v>9</v>
      </c>
      <c r="B13" s="213"/>
      <c r="C13" s="213"/>
      <c r="D13" s="21"/>
      <c r="E13" s="29" t="s">
        <v>176</v>
      </c>
      <c r="F13" s="166" t="s">
        <v>246</v>
      </c>
      <c r="G13" s="166"/>
      <c r="H13" s="166"/>
      <c r="I13" s="166"/>
      <c r="J13" s="166"/>
      <c r="K13" s="166"/>
      <c r="L13" s="166"/>
    </row>
    <row r="14" spans="1:12" x14ac:dyDescent="0.15">
      <c r="A14" s="213" t="s">
        <v>10</v>
      </c>
      <c r="B14" s="213"/>
      <c r="C14" s="213"/>
      <c r="D14" s="21"/>
      <c r="E14" s="29" t="s">
        <v>176</v>
      </c>
      <c r="F14" s="166" t="s">
        <v>177</v>
      </c>
      <c r="G14" s="166"/>
      <c r="H14" s="166"/>
      <c r="I14" s="166"/>
      <c r="J14" s="166"/>
      <c r="K14" s="166"/>
      <c r="L14" s="166"/>
    </row>
    <row r="15" spans="1:12" x14ac:dyDescent="0.15">
      <c r="A15" s="213" t="s">
        <v>11</v>
      </c>
      <c r="B15" s="213"/>
      <c r="C15" s="213"/>
      <c r="D15" s="21"/>
      <c r="E15" s="29" t="s">
        <v>176</v>
      </c>
      <c r="F15" s="166" t="s">
        <v>213</v>
      </c>
      <c r="G15" s="166"/>
      <c r="H15" s="166"/>
      <c r="I15" s="166"/>
      <c r="J15" s="166"/>
      <c r="K15" s="166"/>
      <c r="L15" s="166"/>
    </row>
    <row r="16" spans="1:12" x14ac:dyDescent="0.15">
      <c r="A16" s="27"/>
      <c r="B16" s="27"/>
      <c r="C16" s="27"/>
      <c r="F16" s="166" t="s">
        <v>240</v>
      </c>
      <c r="G16" s="166"/>
      <c r="H16" s="166"/>
      <c r="I16" s="166"/>
      <c r="J16" s="166"/>
      <c r="K16" s="166"/>
      <c r="L16" s="166"/>
    </row>
    <row r="17" spans="1:12" x14ac:dyDescent="0.15">
      <c r="A17" s="213" t="s">
        <v>28</v>
      </c>
      <c r="B17" s="213"/>
      <c r="C17" s="217"/>
      <c r="D17" s="182"/>
      <c r="E17" s="182"/>
      <c r="F17" s="182"/>
      <c r="H17" s="30" t="s">
        <v>34</v>
      </c>
      <c r="I17" s="22"/>
    </row>
    <row r="18" spans="1:12" x14ac:dyDescent="0.15">
      <c r="A18" s="213" t="s">
        <v>29</v>
      </c>
      <c r="B18" s="213"/>
      <c r="C18" s="217"/>
      <c r="D18" s="182"/>
      <c r="E18" s="182"/>
      <c r="F18" s="182"/>
      <c r="H18" s="30" t="s">
        <v>34</v>
      </c>
      <c r="I18" s="22"/>
    </row>
    <row r="19" spans="1:12" x14ac:dyDescent="0.15">
      <c r="A19" s="27"/>
      <c r="B19" s="30"/>
      <c r="C19" s="30"/>
      <c r="H19" s="27"/>
      <c r="I19" s="24"/>
    </row>
    <row r="20" spans="1:12" x14ac:dyDescent="0.15">
      <c r="A20" s="213" t="s">
        <v>12</v>
      </c>
      <c r="B20" s="213"/>
      <c r="C20" s="27" t="s">
        <v>13</v>
      </c>
      <c r="D20" s="19"/>
      <c r="E20" s="24"/>
      <c r="F20" s="30" t="s">
        <v>30</v>
      </c>
      <c r="G20" s="19"/>
      <c r="H20" s="30" t="s">
        <v>34</v>
      </c>
      <c r="I20" s="22"/>
    </row>
    <row r="21" spans="1:12" x14ac:dyDescent="0.15">
      <c r="A21" s="213"/>
      <c r="B21" s="213"/>
      <c r="C21" s="27" t="s">
        <v>14</v>
      </c>
      <c r="D21" s="19"/>
      <c r="E21" s="24"/>
      <c r="F21" s="30" t="s">
        <v>31</v>
      </c>
      <c r="G21" s="19"/>
      <c r="H21" s="30" t="s">
        <v>34</v>
      </c>
      <c r="I21" s="22"/>
    </row>
    <row r="22" spans="1:12" x14ac:dyDescent="0.15">
      <c r="A22" s="27"/>
      <c r="B22" s="27"/>
      <c r="C22" s="27"/>
    </row>
    <row r="23" spans="1:12" x14ac:dyDescent="0.15">
      <c r="A23" s="213" t="s">
        <v>15</v>
      </c>
      <c r="B23" s="213"/>
      <c r="C23" s="217"/>
      <c r="D23" s="22" t="s">
        <v>16</v>
      </c>
      <c r="E23" s="24"/>
      <c r="F23" s="28"/>
    </row>
    <row r="25" spans="1:12" x14ac:dyDescent="0.15">
      <c r="A25" s="213" t="s">
        <v>19</v>
      </c>
      <c r="B25" s="213"/>
      <c r="C25" s="217"/>
      <c r="D25" s="22" t="s">
        <v>18</v>
      </c>
      <c r="E25" s="24"/>
      <c r="F25" s="41">
        <f>IF(D25="その他",1,0)</f>
        <v>1</v>
      </c>
    </row>
    <row r="26" spans="1:12" x14ac:dyDescent="0.15">
      <c r="A26" s="27"/>
      <c r="B26" s="27"/>
      <c r="C26" s="27"/>
    </row>
    <row r="27" spans="1:12" x14ac:dyDescent="0.15">
      <c r="A27" s="213" t="s">
        <v>20</v>
      </c>
      <c r="B27" s="213"/>
      <c r="C27" s="217"/>
      <c r="D27" s="22" t="s">
        <v>26</v>
      </c>
    </row>
    <row r="28" spans="1:12" x14ac:dyDescent="0.15">
      <c r="B28" s="218" t="s">
        <v>143</v>
      </c>
      <c r="C28" s="218"/>
      <c r="D28" s="218"/>
    </row>
    <row r="29" spans="1:12" x14ac:dyDescent="0.15">
      <c r="A29" s="213" t="s">
        <v>21</v>
      </c>
      <c r="B29" s="213"/>
      <c r="C29" s="217"/>
      <c r="D29" s="19"/>
      <c r="E29" s="27" t="s">
        <v>24</v>
      </c>
    </row>
    <row r="30" spans="1:12" x14ac:dyDescent="0.15">
      <c r="A30" s="213" t="s">
        <v>22</v>
      </c>
      <c r="B30" s="213"/>
      <c r="C30" s="217"/>
      <c r="D30" s="19"/>
      <c r="E30" s="27" t="s">
        <v>24</v>
      </c>
    </row>
    <row r="31" spans="1:12" x14ac:dyDescent="0.15">
      <c r="A31" s="213" t="s">
        <v>23</v>
      </c>
      <c r="B31" s="213"/>
      <c r="C31" s="217"/>
      <c r="D31" s="19"/>
      <c r="E31" s="27" t="s">
        <v>24</v>
      </c>
    </row>
    <row r="32" spans="1:12" x14ac:dyDescent="0.15">
      <c r="J32" s="27"/>
      <c r="K32" s="27"/>
      <c r="L32" s="27"/>
    </row>
    <row r="33" spans="1:32" ht="14.25" thickBot="1" x14ac:dyDescent="0.2">
      <c r="H33" s="31" t="str">
        <f>IF(D23="自家用車","","↓入力不要")</f>
        <v/>
      </c>
      <c r="J33" s="30" t="s">
        <v>47</v>
      </c>
      <c r="K33" s="27"/>
      <c r="L33" s="27" t="s">
        <v>48</v>
      </c>
    </row>
    <row r="34" spans="1:32" ht="15" thickTop="1" thickBot="1" x14ac:dyDescent="0.2">
      <c r="A34" s="212" t="s">
        <v>50</v>
      </c>
      <c r="B34" s="30" t="s">
        <v>27</v>
      </c>
      <c r="C34" s="32" t="s">
        <v>16</v>
      </c>
      <c r="D34" s="31">
        <f>IF(D23="自家用車",I17,"入力不要")</f>
        <v>0</v>
      </c>
      <c r="E34" s="31"/>
      <c r="F34" s="33" t="s">
        <v>32</v>
      </c>
      <c r="G34" s="31">
        <f>IF(D23="自家用車",I18,"入力不要")</f>
        <v>0</v>
      </c>
      <c r="H34" s="23"/>
      <c r="I34" s="25" t="s">
        <v>33</v>
      </c>
      <c r="J34" s="34">
        <f>(INT(H34)*37)</f>
        <v>0</v>
      </c>
      <c r="K34" s="27"/>
      <c r="L34" s="35">
        <f>H34*4</f>
        <v>0</v>
      </c>
      <c r="N34" s="36" t="s">
        <v>27</v>
      </c>
      <c r="O34" s="36">
        <f>D34</f>
        <v>0</v>
      </c>
      <c r="P34" s="36">
        <f>G34</f>
        <v>0</v>
      </c>
      <c r="Q34" s="36"/>
      <c r="R34" s="36"/>
      <c r="S34" s="36"/>
      <c r="T34" s="36" t="s">
        <v>74</v>
      </c>
    </row>
    <row r="35" spans="1:32" ht="14.25" thickBot="1" x14ac:dyDescent="0.2">
      <c r="A35" s="212"/>
      <c r="C35" s="168" t="str">
        <f>IF(OR(F37="バス",F43="バス",F49="バス",F55="バス"),"※　km数は、バスの乗車区間が県内路程表の地区をまたぐ場合のみ、路程間の距離を入力してください","")</f>
        <v>※　km数は、バスの乗車区間が県内路程表の地区をまたぐ場合のみ、路程間の距離を入力してください</v>
      </c>
      <c r="D35" s="168"/>
      <c r="E35" s="168"/>
      <c r="F35" s="168"/>
      <c r="G35" s="168"/>
      <c r="H35" s="37"/>
      <c r="J35" s="27"/>
      <c r="K35" s="27"/>
      <c r="L35" s="27"/>
      <c r="N35" s="36" t="s">
        <v>49</v>
      </c>
      <c r="O35" s="36">
        <f>G36</f>
        <v>0</v>
      </c>
      <c r="P35" s="36">
        <f>D44</f>
        <v>0</v>
      </c>
      <c r="Q35" s="36">
        <f>D50</f>
        <v>0</v>
      </c>
      <c r="R35" s="36">
        <f>D56</f>
        <v>0</v>
      </c>
      <c r="S35" s="36">
        <f>D62</f>
        <v>0</v>
      </c>
      <c r="T35" s="36" t="s">
        <v>73</v>
      </c>
      <c r="Y35" s="36"/>
      <c r="Z35" s="38" t="s">
        <v>209</v>
      </c>
      <c r="AA35" s="38" t="s">
        <v>210</v>
      </c>
      <c r="AB35" s="156" t="s">
        <v>241</v>
      </c>
    </row>
    <row r="36" spans="1:32" ht="15" thickTop="1" thickBot="1" x14ac:dyDescent="0.2">
      <c r="A36" s="212"/>
      <c r="B36" s="213" t="s">
        <v>49</v>
      </c>
      <c r="C36" s="174" t="s">
        <v>17</v>
      </c>
      <c r="D36" s="214" t="s">
        <v>55</v>
      </c>
      <c r="E36" s="33"/>
      <c r="F36" s="39" t="s">
        <v>56</v>
      </c>
      <c r="G36" s="122"/>
      <c r="H36" s="27"/>
      <c r="J36" s="187">
        <f>SUM(G42,G48,G54,G60)</f>
        <v>0</v>
      </c>
      <c r="K36" s="27"/>
      <c r="L36" s="190">
        <f>SUM(I37,I43,I49,I55)</f>
        <v>0</v>
      </c>
      <c r="N36" s="36" t="s">
        <v>52</v>
      </c>
      <c r="O36" s="36">
        <f>D70</f>
        <v>0</v>
      </c>
      <c r="P36" s="36">
        <f>G70</f>
        <v>0</v>
      </c>
      <c r="Q36" s="36"/>
      <c r="R36" s="36"/>
      <c r="S36" s="36"/>
      <c r="T36" s="36" t="s">
        <v>74</v>
      </c>
      <c r="Y36" s="36" t="s">
        <v>126</v>
      </c>
      <c r="Z36" s="40"/>
      <c r="AA36" s="40"/>
      <c r="AB36" s="40"/>
    </row>
    <row r="37" spans="1:32" ht="15" thickTop="1" thickBot="1" x14ac:dyDescent="0.2">
      <c r="A37" s="212"/>
      <c r="B37" s="213"/>
      <c r="C37" s="175"/>
      <c r="D37" s="215"/>
      <c r="E37" s="208"/>
      <c r="F37" s="114" t="s">
        <v>247</v>
      </c>
      <c r="G37" s="115"/>
      <c r="H37" s="27" t="s">
        <v>212</v>
      </c>
      <c r="I37" s="41">
        <f>IF(F37="鉄道",G37,G37*4)</f>
        <v>0</v>
      </c>
      <c r="J37" s="188"/>
      <c r="K37" s="27"/>
      <c r="L37" s="191"/>
      <c r="N37" s="36" t="s">
        <v>53</v>
      </c>
      <c r="O37" s="36">
        <f>G72</f>
        <v>0</v>
      </c>
      <c r="P37" s="36">
        <f>D80</f>
        <v>0</v>
      </c>
      <c r="Q37" s="36">
        <f>D86</f>
        <v>0</v>
      </c>
      <c r="R37" s="36">
        <f>D92</f>
        <v>0</v>
      </c>
      <c r="S37" s="36">
        <f>D98</f>
        <v>0</v>
      </c>
      <c r="T37" s="36" t="s">
        <v>73</v>
      </c>
      <c r="Y37" s="36" t="s">
        <v>127</v>
      </c>
      <c r="Z37" s="42">
        <f>AA48</f>
        <v>0</v>
      </c>
      <c r="AA37" s="42">
        <f>AA49</f>
        <v>0</v>
      </c>
      <c r="AB37" s="42">
        <f>AA50</f>
        <v>0</v>
      </c>
    </row>
    <row r="38" spans="1:32" ht="14.25" thickTop="1" x14ac:dyDescent="0.15">
      <c r="A38" s="212"/>
      <c r="B38" s="213"/>
      <c r="C38" s="175"/>
      <c r="D38" s="215"/>
      <c r="E38" s="208"/>
      <c r="F38" s="116" t="s">
        <v>209</v>
      </c>
      <c r="G38" s="117"/>
      <c r="H38" s="27" t="s">
        <v>42</v>
      </c>
      <c r="I38" s="41"/>
      <c r="J38" s="188"/>
      <c r="K38" s="27"/>
      <c r="L38" s="191"/>
      <c r="Y38" s="36" t="s">
        <v>128</v>
      </c>
      <c r="Z38" s="40"/>
      <c r="AA38" s="40"/>
      <c r="AB38" s="40"/>
    </row>
    <row r="39" spans="1:32" ht="14.25" thickBot="1" x14ac:dyDescent="0.2">
      <c r="A39" s="212"/>
      <c r="B39" s="213"/>
      <c r="C39" s="175"/>
      <c r="D39" s="215"/>
      <c r="E39" s="208"/>
      <c r="F39" s="118" t="s">
        <v>210</v>
      </c>
      <c r="G39" s="119"/>
      <c r="H39" s="27" t="s">
        <v>42</v>
      </c>
      <c r="I39" s="41"/>
      <c r="J39" s="188"/>
      <c r="K39" s="27"/>
      <c r="L39" s="191"/>
      <c r="N39" s="24" t="s">
        <v>125</v>
      </c>
      <c r="Y39" s="36" t="s">
        <v>129</v>
      </c>
      <c r="Z39" s="42">
        <f>AA52</f>
        <v>0</v>
      </c>
      <c r="AA39" s="42">
        <f>AA53</f>
        <v>0</v>
      </c>
      <c r="AB39" s="42">
        <f>AA54</f>
        <v>0</v>
      </c>
    </row>
    <row r="40" spans="1:32" ht="14.25" thickTop="1" x14ac:dyDescent="0.15">
      <c r="A40" s="212"/>
      <c r="B40" s="213"/>
      <c r="C40" s="176"/>
      <c r="D40" s="112" t="s">
        <v>229</v>
      </c>
      <c r="E40" s="209"/>
      <c r="F40" s="118" t="s">
        <v>214</v>
      </c>
      <c r="G40" s="119"/>
      <c r="H40" s="37" t="s">
        <v>42</v>
      </c>
      <c r="I40" s="41"/>
      <c r="J40" s="188"/>
      <c r="K40" s="27"/>
      <c r="L40" s="191"/>
      <c r="N40" s="24" t="str">
        <f>IF(D23="自家用車","①","")</f>
        <v>①</v>
      </c>
      <c r="O40" s="43">
        <f>L34</f>
        <v>0</v>
      </c>
      <c r="P40" s="38" t="str">
        <f>IF(D23="公共交通機関",INDEX(R41:R42,MATCH(MIN(S41:S42),S41:S42,0)),INDEX(N40:N43,MATCH(MIN(O40:O43),O40:O43,0)))</f>
        <v>①</v>
      </c>
      <c r="Q40" s="44">
        <f>IF(D23="公共交通機関",MIN(S41:S42),MIN(O40:O43))</f>
        <v>0</v>
      </c>
    </row>
    <row r="41" spans="1:32" x14ac:dyDescent="0.15">
      <c r="A41" s="212"/>
      <c r="B41" s="213"/>
      <c r="C41" s="176"/>
      <c r="D41" s="204"/>
      <c r="E41" s="209"/>
      <c r="F41" s="118" t="s">
        <v>211</v>
      </c>
      <c r="G41" s="119"/>
      <c r="H41" s="37" t="s">
        <v>42</v>
      </c>
      <c r="I41" s="41"/>
      <c r="J41" s="188"/>
      <c r="K41" s="27"/>
      <c r="L41" s="191"/>
      <c r="N41" s="24" t="s">
        <v>49</v>
      </c>
      <c r="O41" s="25">
        <f>L36</f>
        <v>0</v>
      </c>
      <c r="R41" s="25" t="str">
        <f>N41</f>
        <v>②</v>
      </c>
      <c r="S41" s="25">
        <f>O41</f>
        <v>0</v>
      </c>
    </row>
    <row r="42" spans="1:32" ht="14.25" thickBot="1" x14ac:dyDescent="0.2">
      <c r="A42" s="212"/>
      <c r="B42" s="213"/>
      <c r="C42" s="176"/>
      <c r="D42" s="205"/>
      <c r="E42" s="209"/>
      <c r="F42" s="120" t="s">
        <v>43</v>
      </c>
      <c r="G42" s="121">
        <f>SUM(G38:G41)</f>
        <v>0</v>
      </c>
      <c r="H42" s="37" t="s">
        <v>42</v>
      </c>
      <c r="I42" s="41"/>
      <c r="J42" s="188"/>
      <c r="K42" s="27"/>
      <c r="L42" s="191"/>
      <c r="N42" s="24" t="str">
        <f>IF(D23="自家用車","③","")</f>
        <v>③</v>
      </c>
      <c r="O42" s="25">
        <f>L70</f>
        <v>0</v>
      </c>
      <c r="R42" s="25" t="str">
        <f>N43</f>
        <v>④</v>
      </c>
      <c r="S42" s="25">
        <f>O43</f>
        <v>0</v>
      </c>
    </row>
    <row r="43" spans="1:32" ht="15" thickTop="1" thickBot="1" x14ac:dyDescent="0.2">
      <c r="A43" s="212"/>
      <c r="B43" s="213"/>
      <c r="C43" s="176"/>
      <c r="D43" s="113" t="s">
        <v>160</v>
      </c>
      <c r="E43" s="111"/>
      <c r="F43" s="128" t="s">
        <v>35</v>
      </c>
      <c r="G43" s="129"/>
      <c r="H43" s="27" t="s">
        <v>33</v>
      </c>
      <c r="I43" s="41">
        <f>IF(F43="鉄道",G43,G43*4)</f>
        <v>0</v>
      </c>
      <c r="J43" s="188"/>
      <c r="K43" s="27"/>
      <c r="L43" s="191"/>
      <c r="N43" s="24" t="s">
        <v>53</v>
      </c>
      <c r="O43" s="25">
        <f>L72</f>
        <v>0</v>
      </c>
    </row>
    <row r="44" spans="1:32" ht="14.25" thickTop="1" x14ac:dyDescent="0.15">
      <c r="A44" s="212"/>
      <c r="B44" s="213"/>
      <c r="C44" s="176"/>
      <c r="D44" s="204"/>
      <c r="E44" s="111"/>
      <c r="F44" s="130" t="s">
        <v>209</v>
      </c>
      <c r="G44" s="131"/>
      <c r="H44" s="27" t="s">
        <v>42</v>
      </c>
      <c r="I44" s="41"/>
      <c r="J44" s="188"/>
      <c r="K44" s="27"/>
      <c r="L44" s="191"/>
    </row>
    <row r="45" spans="1:32" ht="14.25" thickBot="1" x14ac:dyDescent="0.2">
      <c r="A45" s="212"/>
      <c r="B45" s="213"/>
      <c r="C45" s="176"/>
      <c r="D45" s="206"/>
      <c r="E45" s="111"/>
      <c r="F45" s="132" t="s">
        <v>210</v>
      </c>
      <c r="G45" s="133"/>
      <c r="H45" s="27" t="s">
        <v>42</v>
      </c>
      <c r="I45" s="41"/>
      <c r="J45" s="188"/>
      <c r="K45" s="27"/>
      <c r="L45" s="191"/>
      <c r="N45" s="25" t="s">
        <v>130</v>
      </c>
      <c r="P45" s="25" t="s">
        <v>132</v>
      </c>
      <c r="Q45" s="25" t="str">
        <f>F105</f>
        <v>①</v>
      </c>
      <c r="Y45" s="25" t="s">
        <v>133</v>
      </c>
    </row>
    <row r="46" spans="1:32" ht="14.25" thickTop="1" x14ac:dyDescent="0.15">
      <c r="A46" s="212"/>
      <c r="B46" s="213"/>
      <c r="C46" s="176"/>
      <c r="D46" s="126" t="s">
        <v>226</v>
      </c>
      <c r="E46" s="111"/>
      <c r="F46" s="132" t="s">
        <v>214</v>
      </c>
      <c r="G46" s="133"/>
      <c r="H46" s="37" t="s">
        <v>42</v>
      </c>
      <c r="I46" s="41"/>
      <c r="J46" s="188"/>
      <c r="K46" s="27"/>
      <c r="L46" s="191"/>
      <c r="N46" s="36"/>
      <c r="O46" s="36" t="s">
        <v>35</v>
      </c>
      <c r="P46" s="36" t="s">
        <v>36</v>
      </c>
      <c r="Q46" s="36" t="s">
        <v>37</v>
      </c>
      <c r="R46" s="36" t="s">
        <v>38</v>
      </c>
      <c r="S46" s="36" t="s">
        <v>16</v>
      </c>
      <c r="T46" s="36" t="s">
        <v>141</v>
      </c>
      <c r="Y46" s="36"/>
      <c r="Z46" s="186" t="s">
        <v>35</v>
      </c>
      <c r="AA46" s="186"/>
      <c r="AB46" s="36" t="s">
        <v>36</v>
      </c>
      <c r="AC46" s="36" t="s">
        <v>37</v>
      </c>
      <c r="AD46" s="36" t="s">
        <v>38</v>
      </c>
      <c r="AE46" s="36" t="s">
        <v>16</v>
      </c>
      <c r="AF46" s="36" t="s">
        <v>140</v>
      </c>
    </row>
    <row r="47" spans="1:32" x14ac:dyDescent="0.15">
      <c r="A47" s="196" t="s">
        <v>32</v>
      </c>
      <c r="B47" s="213"/>
      <c r="C47" s="176"/>
      <c r="D47" s="172"/>
      <c r="E47" s="33"/>
      <c r="F47" s="132" t="s">
        <v>211</v>
      </c>
      <c r="G47" s="133"/>
      <c r="H47" s="37" t="s">
        <v>42</v>
      </c>
      <c r="I47" s="41"/>
      <c r="J47" s="188"/>
      <c r="K47" s="27"/>
      <c r="L47" s="191"/>
      <c r="N47" s="36" t="s">
        <v>126</v>
      </c>
      <c r="O47" s="45"/>
      <c r="P47" s="45"/>
      <c r="Q47" s="45"/>
      <c r="R47" s="45"/>
      <c r="S47" s="46">
        <f>H34</f>
        <v>0</v>
      </c>
      <c r="T47" s="47"/>
      <c r="Y47" s="38" t="s">
        <v>126</v>
      </c>
      <c r="Z47" s="36"/>
      <c r="AA47" s="36"/>
      <c r="AB47" s="36"/>
      <c r="AC47" s="36"/>
      <c r="AD47" s="36"/>
      <c r="AE47" s="42">
        <f>J34</f>
        <v>0</v>
      </c>
      <c r="AF47" s="36"/>
    </row>
    <row r="48" spans="1:32" ht="14.25" thickBot="1" x14ac:dyDescent="0.2">
      <c r="A48" s="196"/>
      <c r="B48" s="213"/>
      <c r="C48" s="176"/>
      <c r="D48" s="207"/>
      <c r="E48" s="33"/>
      <c r="F48" s="134" t="s">
        <v>43</v>
      </c>
      <c r="G48" s="135">
        <f>SUM(G44:G47)</f>
        <v>0</v>
      </c>
      <c r="H48" s="37" t="s">
        <v>42</v>
      </c>
      <c r="I48" s="41"/>
      <c r="J48" s="188"/>
      <c r="K48" s="27"/>
      <c r="L48" s="191"/>
      <c r="N48" s="36" t="s">
        <v>127</v>
      </c>
      <c r="O48" s="46">
        <f>SUMIFS($P$54:$P$57,$O$54:$O$57,O46)</f>
        <v>0</v>
      </c>
      <c r="P48" s="46">
        <f>SUMIFS($P$54:$P$57,$O$54:$O$57,P46)</f>
        <v>0</v>
      </c>
      <c r="Q48" s="46">
        <f>SUMIFS($P$54:$P$57,$O$54:$O$57,Q46)</f>
        <v>0</v>
      </c>
      <c r="R48" s="46">
        <f>SUMIFS($P$54:$P$57,$O$54:$O$57,R46)</f>
        <v>0</v>
      </c>
      <c r="S48" s="46">
        <f t="shared" ref="S48:T48" si="0">SUMIFS($P$54:$P$57,$O$54:$O$57,S46)</f>
        <v>0</v>
      </c>
      <c r="T48" s="46">
        <f t="shared" si="0"/>
        <v>0</v>
      </c>
      <c r="Y48" s="48" t="s">
        <v>127</v>
      </c>
      <c r="Z48" s="38" t="s">
        <v>209</v>
      </c>
      <c r="AA48" s="49">
        <f>SUMIFS($G$37:$G$60,$F$37:$F$60,$Z48)</f>
        <v>0</v>
      </c>
      <c r="AB48" s="49">
        <f>SUM(S54:S57)</f>
        <v>0</v>
      </c>
      <c r="AC48" s="36">
        <f>SUM(T54:T57)</f>
        <v>0</v>
      </c>
      <c r="AD48" s="49">
        <f>SUM(U54:U57)</f>
        <v>0</v>
      </c>
      <c r="AE48" s="36">
        <f>SUM(V54:V57)</f>
        <v>0</v>
      </c>
      <c r="AF48" s="49">
        <f>SUM(W54:W57)</f>
        <v>0</v>
      </c>
    </row>
    <row r="49" spans="1:32" ht="15" thickTop="1" thickBot="1" x14ac:dyDescent="0.2">
      <c r="A49" s="196"/>
      <c r="B49" s="213"/>
      <c r="C49" s="176"/>
      <c r="D49" s="127" t="s">
        <v>161</v>
      </c>
      <c r="E49" s="33"/>
      <c r="F49" s="137" t="s">
        <v>35</v>
      </c>
      <c r="G49" s="138"/>
      <c r="H49" s="27" t="s">
        <v>33</v>
      </c>
      <c r="I49" s="41">
        <f>IF(F49="鉄道",G49,G49*4)</f>
        <v>0</v>
      </c>
      <c r="J49" s="188"/>
      <c r="K49" s="27"/>
      <c r="L49" s="191"/>
      <c r="N49" s="36" t="s">
        <v>128</v>
      </c>
      <c r="O49" s="45"/>
      <c r="P49" s="45"/>
      <c r="Q49" s="45"/>
      <c r="R49" s="45"/>
      <c r="S49" s="46">
        <f>H70</f>
        <v>0</v>
      </c>
      <c r="T49" s="47"/>
      <c r="Y49" s="50"/>
      <c r="Z49" s="38" t="s">
        <v>210</v>
      </c>
      <c r="AA49" s="49">
        <f>SUMIFS($G$37:$G$60,$F$37:$F$60,$Z49)</f>
        <v>0</v>
      </c>
      <c r="AB49" s="36"/>
      <c r="AC49" s="36"/>
      <c r="AD49" s="36"/>
      <c r="AE49" s="36"/>
      <c r="AF49" s="36"/>
    </row>
    <row r="50" spans="1:32" ht="14.25" thickTop="1" x14ac:dyDescent="0.15">
      <c r="A50" s="196"/>
      <c r="B50" s="213"/>
      <c r="C50" s="176"/>
      <c r="D50" s="172"/>
      <c r="E50" s="33"/>
      <c r="F50" s="139" t="s">
        <v>209</v>
      </c>
      <c r="G50" s="140"/>
      <c r="H50" s="27" t="s">
        <v>42</v>
      </c>
      <c r="I50" s="41"/>
      <c r="J50" s="188"/>
      <c r="K50" s="27"/>
      <c r="L50" s="191"/>
      <c r="N50" s="36" t="s">
        <v>129</v>
      </c>
      <c r="O50" s="46">
        <f t="shared" ref="O50:T50" si="1">SUMIFS($P$59:$P$62,$O$59:$O$62,O46)</f>
        <v>0</v>
      </c>
      <c r="P50" s="46">
        <f t="shared" si="1"/>
        <v>0</v>
      </c>
      <c r="Q50" s="46">
        <f t="shared" si="1"/>
        <v>0</v>
      </c>
      <c r="R50" s="46">
        <f t="shared" si="1"/>
        <v>0</v>
      </c>
      <c r="S50" s="46">
        <f t="shared" si="1"/>
        <v>0</v>
      </c>
      <c r="T50" s="46">
        <f t="shared" si="1"/>
        <v>0</v>
      </c>
      <c r="Y50" s="51"/>
      <c r="Z50" s="156" t="s">
        <v>241</v>
      </c>
      <c r="AA50" s="49">
        <f>SUMIFS($G$37:$G$60,$F$37:$F$60,$Z50)</f>
        <v>0</v>
      </c>
      <c r="AB50" s="36"/>
      <c r="AC50" s="36"/>
      <c r="AD50" s="36"/>
      <c r="AE50" s="36"/>
      <c r="AF50" s="36"/>
    </row>
    <row r="51" spans="1:32" ht="14.25" thickBot="1" x14ac:dyDescent="0.2">
      <c r="A51" s="196"/>
      <c r="B51" s="213"/>
      <c r="C51" s="176"/>
      <c r="D51" s="173"/>
      <c r="E51" s="33"/>
      <c r="F51" s="141" t="s">
        <v>210</v>
      </c>
      <c r="G51" s="142"/>
      <c r="H51" s="27" t="s">
        <v>42</v>
      </c>
      <c r="I51" s="41"/>
      <c r="J51" s="188"/>
      <c r="K51" s="27"/>
      <c r="L51" s="191"/>
      <c r="Y51" s="38" t="s">
        <v>128</v>
      </c>
      <c r="Z51" s="36"/>
      <c r="AA51" s="36"/>
      <c r="AB51" s="36"/>
      <c r="AC51" s="36"/>
      <c r="AD51" s="36"/>
      <c r="AE51" s="42">
        <f>J70</f>
        <v>0</v>
      </c>
      <c r="AF51" s="36"/>
    </row>
    <row r="52" spans="1:32" ht="14.25" thickTop="1" x14ac:dyDescent="0.15">
      <c r="A52" s="212" t="s">
        <v>51</v>
      </c>
      <c r="B52" s="213"/>
      <c r="C52" s="176"/>
      <c r="D52" s="145" t="s">
        <v>230</v>
      </c>
      <c r="E52" s="33"/>
      <c r="F52" s="141" t="s">
        <v>214</v>
      </c>
      <c r="G52" s="142"/>
      <c r="H52" s="37" t="s">
        <v>42</v>
      </c>
      <c r="I52" s="41"/>
      <c r="J52" s="188"/>
      <c r="K52" s="27"/>
      <c r="L52" s="191"/>
      <c r="Y52" s="48" t="s">
        <v>129</v>
      </c>
      <c r="Z52" s="38" t="s">
        <v>209</v>
      </c>
      <c r="AA52" s="49">
        <f>SUMIFS($G$73:$G$96,$F$73:$F$96,$Z52)</f>
        <v>0</v>
      </c>
      <c r="AB52" s="36">
        <f>SUM(S59:S62)</f>
        <v>0</v>
      </c>
      <c r="AC52" s="36">
        <f t="shared" ref="AC52:AD52" si="2">SUM(T59:T62)</f>
        <v>0</v>
      </c>
      <c r="AD52" s="36">
        <f t="shared" si="2"/>
        <v>0</v>
      </c>
      <c r="AE52" s="36">
        <f>SUM(V59:V62)</f>
        <v>0</v>
      </c>
      <c r="AF52" s="36">
        <f>SUM(W59:W62)</f>
        <v>0</v>
      </c>
    </row>
    <row r="53" spans="1:32" x14ac:dyDescent="0.15">
      <c r="A53" s="212"/>
      <c r="B53" s="213"/>
      <c r="C53" s="176"/>
      <c r="D53" s="170"/>
      <c r="E53" s="111"/>
      <c r="F53" s="141" t="s">
        <v>211</v>
      </c>
      <c r="G53" s="142"/>
      <c r="H53" s="37" t="s">
        <v>42</v>
      </c>
      <c r="I53" s="41"/>
      <c r="J53" s="188"/>
      <c r="K53" s="27"/>
      <c r="L53" s="191"/>
      <c r="P53" s="52" t="s">
        <v>131</v>
      </c>
      <c r="R53" s="36" t="s">
        <v>35</v>
      </c>
      <c r="S53" s="36" t="s">
        <v>36</v>
      </c>
      <c r="T53" s="36" t="s">
        <v>37</v>
      </c>
      <c r="U53" s="36" t="s">
        <v>38</v>
      </c>
      <c r="V53" s="36" t="s">
        <v>16</v>
      </c>
      <c r="W53" s="36" t="s">
        <v>141</v>
      </c>
      <c r="Y53" s="50"/>
      <c r="Z53" s="38" t="s">
        <v>210</v>
      </c>
      <c r="AA53" s="49">
        <f>SUMIFS($G$73:$G$96,$F$73:$F$96,$Z53)</f>
        <v>0</v>
      </c>
      <c r="AB53" s="36"/>
      <c r="AC53" s="36"/>
      <c r="AD53" s="36"/>
      <c r="AE53" s="36"/>
      <c r="AF53" s="36"/>
    </row>
    <row r="54" spans="1:32" ht="14.25" thickBot="1" x14ac:dyDescent="0.2">
      <c r="A54" s="212"/>
      <c r="B54" s="213"/>
      <c r="C54" s="176"/>
      <c r="D54" s="216"/>
      <c r="E54" s="111"/>
      <c r="F54" s="143" t="s">
        <v>43</v>
      </c>
      <c r="G54" s="144">
        <f>SUM(G50:G53)</f>
        <v>0</v>
      </c>
      <c r="H54" s="37" t="s">
        <v>42</v>
      </c>
      <c r="I54" s="41"/>
      <c r="J54" s="188"/>
      <c r="K54" s="27"/>
      <c r="L54" s="191"/>
      <c r="N54" s="186" t="s">
        <v>127</v>
      </c>
      <c r="O54" s="36" t="str">
        <f>F37</f>
        <v>バス</v>
      </c>
      <c r="P54" s="44">
        <f>G37</f>
        <v>0</v>
      </c>
      <c r="R54" s="49" t="str">
        <f>IF($F$37=R$53,$G$42-$G$41,"")</f>
        <v/>
      </c>
      <c r="S54" s="49">
        <f>IF($F$37=S$53,$G$41,"")</f>
        <v>0</v>
      </c>
      <c r="T54" s="49" t="str">
        <f>IF($F$37=T$53,$G$41,"")</f>
        <v/>
      </c>
      <c r="U54" s="49" t="str">
        <f>IF($F$37=U$53,$G$41,"")</f>
        <v/>
      </c>
      <c r="V54" s="49" t="str">
        <f>IF($F$37=V$53,$G$41,"")</f>
        <v/>
      </c>
      <c r="W54" s="49" t="str">
        <f>IF($F$37=W$53,$G$41,"")</f>
        <v/>
      </c>
      <c r="Y54" s="51"/>
      <c r="Z54" s="156" t="s">
        <v>241</v>
      </c>
      <c r="AA54" s="49">
        <f>SUMIFS($G$73:$G$96,$F$73:$F$96,$Z54)</f>
        <v>0</v>
      </c>
      <c r="AB54" s="36"/>
      <c r="AC54" s="36"/>
      <c r="AD54" s="36"/>
      <c r="AE54" s="36"/>
      <c r="AF54" s="36"/>
    </row>
    <row r="55" spans="1:32" ht="15" thickTop="1" thickBot="1" x14ac:dyDescent="0.2">
      <c r="A55" s="212"/>
      <c r="B55" s="213"/>
      <c r="C55" s="176"/>
      <c r="D55" s="123" t="s">
        <v>162</v>
      </c>
      <c r="E55" s="111"/>
      <c r="F55" s="146" t="s">
        <v>35</v>
      </c>
      <c r="G55" s="147"/>
      <c r="H55" s="27" t="s">
        <v>33</v>
      </c>
      <c r="I55" s="41">
        <f>IF(F55="鉄道",G55,G55*4)</f>
        <v>0</v>
      </c>
      <c r="J55" s="188"/>
      <c r="K55" s="27"/>
      <c r="L55" s="191"/>
      <c r="N55" s="186"/>
      <c r="O55" s="36" t="str">
        <f>F43</f>
        <v>鉄道</v>
      </c>
      <c r="P55" s="44">
        <f>G43</f>
        <v>0</v>
      </c>
      <c r="R55" s="49">
        <f>IF($F$43=R$53,$G$48-$G$47,"")</f>
        <v>0</v>
      </c>
      <c r="S55" s="49" t="str">
        <f>IF($F$43=S$53,$G$47,"")</f>
        <v/>
      </c>
      <c r="T55" s="49" t="str">
        <f t="shared" ref="T55:W55" si="3">IF($F$43=T$53,$G$47,"")</f>
        <v/>
      </c>
      <c r="U55" s="49" t="str">
        <f t="shared" si="3"/>
        <v/>
      </c>
      <c r="V55" s="49" t="str">
        <f t="shared" si="3"/>
        <v/>
      </c>
      <c r="W55" s="49" t="str">
        <f t="shared" si="3"/>
        <v/>
      </c>
      <c r="Y55" s="31"/>
    </row>
    <row r="56" spans="1:32" ht="14.25" thickTop="1" x14ac:dyDescent="0.15">
      <c r="A56" s="212"/>
      <c r="B56" s="213"/>
      <c r="C56" s="176"/>
      <c r="D56" s="170"/>
      <c r="E56" s="111"/>
      <c r="F56" s="148" t="s">
        <v>209</v>
      </c>
      <c r="G56" s="149"/>
      <c r="H56" s="27" t="s">
        <v>42</v>
      </c>
      <c r="I56" s="41"/>
      <c r="J56" s="188"/>
      <c r="K56" s="27"/>
      <c r="L56" s="191"/>
      <c r="N56" s="186"/>
      <c r="O56" s="36" t="str">
        <f>F49</f>
        <v>鉄道</v>
      </c>
      <c r="P56" s="44">
        <f>G49</f>
        <v>0</v>
      </c>
      <c r="R56" s="49">
        <f>IF($F$49=R$53,$G$54-$G$53,"")</f>
        <v>0</v>
      </c>
      <c r="S56" s="49" t="str">
        <f>IF($F$49=S$53,$G$53,"")</f>
        <v/>
      </c>
      <c r="T56" s="49" t="str">
        <f t="shared" ref="T56:W56" si="4">IF($F$49=T$53,$G$53,"")</f>
        <v/>
      </c>
      <c r="U56" s="49" t="str">
        <f t="shared" si="4"/>
        <v/>
      </c>
      <c r="V56" s="49" t="str">
        <f t="shared" si="4"/>
        <v/>
      </c>
      <c r="W56" s="49" t="str">
        <f t="shared" si="4"/>
        <v/>
      </c>
      <c r="Y56" s="25" t="s">
        <v>137</v>
      </c>
    </row>
    <row r="57" spans="1:32" ht="14.25" thickBot="1" x14ac:dyDescent="0.2">
      <c r="A57" s="212"/>
      <c r="B57" s="213"/>
      <c r="C57" s="176"/>
      <c r="D57" s="171"/>
      <c r="E57" s="111"/>
      <c r="F57" s="150" t="s">
        <v>210</v>
      </c>
      <c r="G57" s="151"/>
      <c r="H57" s="27" t="s">
        <v>42</v>
      </c>
      <c r="I57" s="41"/>
      <c r="J57" s="188"/>
      <c r="K57" s="27"/>
      <c r="L57" s="191"/>
      <c r="N57" s="186"/>
      <c r="O57" s="36" t="str">
        <f>F55</f>
        <v>鉄道</v>
      </c>
      <c r="P57" s="44">
        <f>G55</f>
        <v>0</v>
      </c>
      <c r="R57" s="49">
        <f>IF($F$55=R$53,$G$60-$G$59,"")</f>
        <v>0</v>
      </c>
      <c r="S57" s="49" t="str">
        <f>IF($F$55=S$53,$G$59,"")</f>
        <v/>
      </c>
      <c r="T57" s="49" t="str">
        <f>IF($F$55=T$53,$G$59,"")</f>
        <v/>
      </c>
      <c r="U57" s="49" t="str">
        <f>IF($F$55=U$53,$G$59,"")</f>
        <v/>
      </c>
      <c r="V57" s="49" t="str">
        <f>IF($F$55=V$53,$G$59,"")</f>
        <v/>
      </c>
      <c r="W57" s="49" t="str">
        <f>IF($F$55=W$53,$G$59,"")</f>
        <v/>
      </c>
      <c r="Y57" s="36" t="s">
        <v>126</v>
      </c>
      <c r="Z57" s="42">
        <f>G66</f>
        <v>0</v>
      </c>
    </row>
    <row r="58" spans="1:32" ht="14.25" thickTop="1" x14ac:dyDescent="0.15">
      <c r="A58" s="212"/>
      <c r="B58" s="213"/>
      <c r="C58" s="176"/>
      <c r="D58" s="136" t="s">
        <v>231</v>
      </c>
      <c r="E58" s="111"/>
      <c r="F58" s="150" t="s">
        <v>214</v>
      </c>
      <c r="G58" s="151"/>
      <c r="H58" s="37" t="s">
        <v>42</v>
      </c>
      <c r="I58" s="41"/>
      <c r="J58" s="188"/>
      <c r="K58" s="27"/>
      <c r="L58" s="191"/>
      <c r="P58" s="53"/>
      <c r="R58" s="49" t="s">
        <v>35</v>
      </c>
      <c r="S58" s="49" t="s">
        <v>36</v>
      </c>
      <c r="T58" s="49" t="s">
        <v>37</v>
      </c>
      <c r="U58" s="49" t="s">
        <v>38</v>
      </c>
      <c r="V58" s="49" t="s">
        <v>16</v>
      </c>
      <c r="W58" s="49" t="s">
        <v>141</v>
      </c>
      <c r="Y58" s="49" t="s">
        <v>127</v>
      </c>
      <c r="Z58" s="42">
        <f>G66</f>
        <v>0</v>
      </c>
    </row>
    <row r="59" spans="1:32" x14ac:dyDescent="0.15">
      <c r="A59" s="212"/>
      <c r="B59" s="213"/>
      <c r="C59" s="176"/>
      <c r="D59" s="200"/>
      <c r="E59" s="33"/>
      <c r="F59" s="150" t="s">
        <v>211</v>
      </c>
      <c r="G59" s="151"/>
      <c r="H59" s="37" t="s">
        <v>42</v>
      </c>
      <c r="I59" s="41"/>
      <c r="J59" s="188"/>
      <c r="K59" s="27"/>
      <c r="L59" s="191"/>
      <c r="N59" s="186" t="s">
        <v>129</v>
      </c>
      <c r="O59" s="36" t="str">
        <f>F73</f>
        <v>鉄道</v>
      </c>
      <c r="P59" s="44">
        <f>G73</f>
        <v>0</v>
      </c>
      <c r="R59" s="49">
        <f>IF($F$73=R$53,$G$78-$G$77,"")</f>
        <v>0</v>
      </c>
      <c r="S59" s="49" t="str">
        <f>IF($F$73=S$53,$G$77,"")</f>
        <v/>
      </c>
      <c r="T59" s="49" t="str">
        <f>IF($F$73=T$53,$G$77,"")</f>
        <v/>
      </c>
      <c r="U59" s="49" t="str">
        <f>IF($F$73=U$53,$G$77,"")</f>
        <v/>
      </c>
      <c r="V59" s="49" t="str">
        <f>IF($F$73=V$53,$G$77,"")</f>
        <v/>
      </c>
      <c r="W59" s="49" t="str">
        <f>IF($F$73=W$53,$G$77,"")</f>
        <v/>
      </c>
      <c r="Y59" s="36" t="s">
        <v>128</v>
      </c>
      <c r="Z59" s="42">
        <f>G101</f>
        <v>0</v>
      </c>
    </row>
    <row r="60" spans="1:32" ht="14.25" thickBot="1" x14ac:dyDescent="0.2">
      <c r="A60" s="212"/>
      <c r="B60" s="213"/>
      <c r="C60" s="176"/>
      <c r="D60" s="203"/>
      <c r="E60" s="33"/>
      <c r="F60" s="152" t="s">
        <v>43</v>
      </c>
      <c r="G60" s="153">
        <f>SUM(G56:G59)</f>
        <v>0</v>
      </c>
      <c r="H60" s="37" t="s">
        <v>42</v>
      </c>
      <c r="I60" s="41"/>
      <c r="J60" s="188"/>
      <c r="K60" s="27"/>
      <c r="L60" s="191"/>
      <c r="N60" s="186"/>
      <c r="O60" s="36" t="str">
        <f>F79</f>
        <v>鉄道</v>
      </c>
      <c r="P60" s="44">
        <f>G79</f>
        <v>0</v>
      </c>
      <c r="R60" s="49">
        <f>IF($F$79=R$53,$G$84-$G$83,"")</f>
        <v>0</v>
      </c>
      <c r="S60" s="49" t="str">
        <f>IF($F$79=S$53,$G$83,"")</f>
        <v/>
      </c>
      <c r="T60" s="49" t="str">
        <f>IF($F$79=T$53,$G$83,"")</f>
        <v/>
      </c>
      <c r="U60" s="49" t="str">
        <f>IF($F$79=U$53,$G$83,"")</f>
        <v/>
      </c>
      <c r="V60" s="49" t="str">
        <f>IF($F$79=V$53,$G$83,"")</f>
        <v/>
      </c>
      <c r="W60" s="49" t="str">
        <f>IF($F$79=W$53,$G$83,"")</f>
        <v/>
      </c>
      <c r="Y60" s="36" t="s">
        <v>129</v>
      </c>
      <c r="Z60" s="42">
        <f>G101</f>
        <v>0</v>
      </c>
    </row>
    <row r="61" spans="1:32" ht="15" thickTop="1" thickBot="1" x14ac:dyDescent="0.2">
      <c r="A61" s="212"/>
      <c r="B61" s="213"/>
      <c r="C61" s="177"/>
      <c r="D61" s="125" t="s">
        <v>232</v>
      </c>
      <c r="E61" s="33"/>
      <c r="F61" s="167" t="str">
        <f>IF(OR(F37="バス",F43="バス",F49="バス",F55="バス"),"※　km数は、バスの乗車区間が県内路程表の地区をまたぐ場合のみ、路程間の距離を入力してください","")</f>
        <v>※　km数は、バスの乗車区間が県内路程表の地区をまたぐ場合のみ、路程間の距離を入力してください</v>
      </c>
      <c r="G61" s="167"/>
      <c r="I61" s="41"/>
      <c r="J61" s="189"/>
      <c r="K61" s="27"/>
      <c r="L61" s="192"/>
      <c r="N61" s="186"/>
      <c r="O61" s="36" t="str">
        <f>F85</f>
        <v>鉄道</v>
      </c>
      <c r="P61" s="44">
        <f>G85</f>
        <v>0</v>
      </c>
      <c r="R61" s="49">
        <f>IF($F$85=R$53,$G$90-$G$89,"")</f>
        <v>0</v>
      </c>
      <c r="S61" s="49" t="str">
        <f>IF($F$85=S$53,$G$89,"")</f>
        <v/>
      </c>
      <c r="T61" s="49" t="str">
        <f>IF($F$85=T$53,$G$89,"")</f>
        <v/>
      </c>
      <c r="U61" s="49" t="str">
        <f>IF($F$85=U$53,$G$89,"")</f>
        <v/>
      </c>
      <c r="V61" s="49" t="str">
        <f>IF($F$85=V$53,$G$89,"")</f>
        <v/>
      </c>
      <c r="W61" s="49" t="str">
        <f>IF($F$85=W$53,$G$89,"")</f>
        <v/>
      </c>
    </row>
    <row r="62" spans="1:32" ht="14.25" thickTop="1" x14ac:dyDescent="0.15">
      <c r="A62" s="212"/>
      <c r="D62" s="200"/>
      <c r="E62" s="33"/>
      <c r="F62" s="167"/>
      <c r="G62" s="167"/>
      <c r="I62" s="41"/>
      <c r="J62" s="27"/>
      <c r="K62" s="27"/>
      <c r="L62" s="27"/>
      <c r="N62" s="186"/>
      <c r="O62" s="36" t="str">
        <f>F91</f>
        <v>鉄道</v>
      </c>
      <c r="P62" s="44">
        <f>G91</f>
        <v>0</v>
      </c>
      <c r="R62" s="49">
        <f>IF($F$91=R$53,$G$96-$G$95,"")</f>
        <v>0</v>
      </c>
      <c r="S62" s="49" t="str">
        <f>IF($F$91=S$53,$G$95,"")</f>
        <v/>
      </c>
      <c r="T62" s="49" t="str">
        <f>IF($F$91=T$53,$G$95,"")</f>
        <v/>
      </c>
      <c r="U62" s="49" t="str">
        <f>IF($F$91=U$53,$G$95,"")</f>
        <v/>
      </c>
      <c r="V62" s="49" t="str">
        <f>IF($F$91=V$53,$G$95,"")</f>
        <v/>
      </c>
      <c r="W62" s="49" t="str">
        <f>IF($F$91=W$53,$G$95,"")</f>
        <v/>
      </c>
    </row>
    <row r="63" spans="1:32" ht="14.25" thickBot="1" x14ac:dyDescent="0.2">
      <c r="A63" s="212"/>
      <c r="D63" s="201"/>
      <c r="E63" s="33"/>
      <c r="F63" s="167"/>
      <c r="G63" s="167"/>
      <c r="I63" s="41"/>
      <c r="J63" s="27"/>
      <c r="K63" s="27"/>
      <c r="L63" s="27"/>
    </row>
    <row r="64" spans="1:32" ht="14.25" thickTop="1" x14ac:dyDescent="0.15">
      <c r="A64" s="212"/>
      <c r="I64" s="41"/>
      <c r="J64" s="27"/>
      <c r="K64" s="27"/>
      <c r="L64" s="27"/>
    </row>
    <row r="65" spans="1:20" x14ac:dyDescent="0.15">
      <c r="I65" s="41"/>
      <c r="J65" s="27"/>
      <c r="K65" s="27"/>
      <c r="L65" s="27"/>
    </row>
    <row r="66" spans="1:20" x14ac:dyDescent="0.15">
      <c r="D66" s="54" t="s">
        <v>44</v>
      </c>
      <c r="F66" s="22" t="s">
        <v>46</v>
      </c>
      <c r="G66" s="55">
        <f>IF(F66="有",1100,0)</f>
        <v>0</v>
      </c>
      <c r="H66" s="27" t="s">
        <v>138</v>
      </c>
      <c r="I66" s="41"/>
      <c r="J66" s="27"/>
      <c r="K66" s="27"/>
      <c r="L66" s="27"/>
    </row>
    <row r="67" spans="1:20" x14ac:dyDescent="0.15">
      <c r="I67" s="41"/>
      <c r="J67" s="27"/>
      <c r="K67" s="27"/>
      <c r="L67" s="27"/>
    </row>
    <row r="68" spans="1:20" x14ac:dyDescent="0.15">
      <c r="I68" s="41"/>
      <c r="J68" s="27"/>
      <c r="K68" s="27"/>
      <c r="L68" s="27"/>
    </row>
    <row r="69" spans="1:20" ht="14.25" thickBot="1" x14ac:dyDescent="0.2">
      <c r="D69" s="41">
        <f>IF(D11="採用・派遣に伴う移転",I17,I20)</f>
        <v>0</v>
      </c>
      <c r="E69" s="28"/>
      <c r="H69" s="31" t="str">
        <f>IF(D23="自家用車","","↓入力不要")</f>
        <v/>
      </c>
      <c r="I69" s="41"/>
      <c r="J69" s="30" t="s">
        <v>47</v>
      </c>
      <c r="K69" s="27"/>
      <c r="L69" s="27" t="s">
        <v>48</v>
      </c>
    </row>
    <row r="70" spans="1:20" ht="15" thickTop="1" thickBot="1" x14ac:dyDescent="0.2">
      <c r="A70" s="212" t="str">
        <f>IF(D11="採用・派遣に伴う移転","（A）","（C）")</f>
        <v>（A）</v>
      </c>
      <c r="B70" s="30" t="s">
        <v>52</v>
      </c>
      <c r="C70" s="32" t="s">
        <v>16</v>
      </c>
      <c r="D70" s="31">
        <f>IF(D23="自家用車",D69,"入力不要")</f>
        <v>0</v>
      </c>
      <c r="E70" s="31"/>
      <c r="F70" s="33" t="s">
        <v>32</v>
      </c>
      <c r="G70" s="31">
        <f>IF(D23="自家用車",I21,"入力不要")</f>
        <v>0</v>
      </c>
      <c r="H70" s="19"/>
      <c r="I70" s="25" t="s">
        <v>33</v>
      </c>
      <c r="J70" s="34">
        <f>(INT(H70)*37)</f>
        <v>0</v>
      </c>
      <c r="K70" s="27"/>
      <c r="L70" s="35">
        <f>H70*4</f>
        <v>0</v>
      </c>
      <c r="N70" s="25" t="s">
        <v>134</v>
      </c>
      <c r="P70" s="25" t="s">
        <v>132</v>
      </c>
      <c r="Q70" s="25" t="str">
        <f>F118</f>
        <v>①</v>
      </c>
    </row>
    <row r="71" spans="1:20" ht="14.25" thickBot="1" x14ac:dyDescent="0.2">
      <c r="A71" s="212"/>
      <c r="C71" s="169" t="str">
        <f>IF(OR(F73="バス",F79="バス",F85="バス",F91="バス"),"※　km数は、バスの乗車区間が県内路程表の地区をまたぐ場合のみ、路程間の距離を入力してください","")</f>
        <v/>
      </c>
      <c r="D71" s="169"/>
      <c r="E71" s="169"/>
      <c r="F71" s="169"/>
      <c r="G71" s="169"/>
      <c r="H71" s="37"/>
      <c r="I71" s="41"/>
      <c r="J71" s="27"/>
      <c r="K71" s="27"/>
      <c r="L71" s="27"/>
      <c r="N71" s="36"/>
      <c r="O71" s="36" t="s">
        <v>35</v>
      </c>
      <c r="P71" s="36" t="s">
        <v>36</v>
      </c>
      <c r="Q71" s="36" t="s">
        <v>37</v>
      </c>
      <c r="R71" s="36" t="s">
        <v>38</v>
      </c>
      <c r="S71" s="36" t="s">
        <v>16</v>
      </c>
      <c r="T71" s="36" t="s">
        <v>141</v>
      </c>
    </row>
    <row r="72" spans="1:20" ht="15" thickTop="1" thickBot="1" x14ac:dyDescent="0.2">
      <c r="A72" s="212"/>
      <c r="B72" s="213" t="s">
        <v>53</v>
      </c>
      <c r="C72" s="174" t="s">
        <v>17</v>
      </c>
      <c r="D72" s="214" t="str">
        <f>IF(D11="採用・派遣に伴う移転","旧住所地","旧所属所在地")</f>
        <v>旧住所地</v>
      </c>
      <c r="E72" s="33"/>
      <c r="F72" s="37" t="s">
        <v>56</v>
      </c>
      <c r="G72" s="122"/>
      <c r="H72" s="27"/>
      <c r="I72" s="41"/>
      <c r="J72" s="187">
        <f>SUM(G78,G84,G90,G96)</f>
        <v>0</v>
      </c>
      <c r="K72" s="27"/>
      <c r="L72" s="190">
        <f>SUM(I73,I79,I85,I91)</f>
        <v>0</v>
      </c>
      <c r="N72" s="36" t="s">
        <v>126</v>
      </c>
      <c r="O72" s="45"/>
      <c r="P72" s="45"/>
      <c r="Q72" s="45"/>
      <c r="R72" s="45"/>
      <c r="S72" s="46">
        <f>H34</f>
        <v>0</v>
      </c>
      <c r="T72" s="47"/>
    </row>
    <row r="73" spans="1:20" ht="15" thickTop="1" thickBot="1" x14ac:dyDescent="0.2">
      <c r="A73" s="212"/>
      <c r="B73" s="213"/>
      <c r="C73" s="175"/>
      <c r="D73" s="215"/>
      <c r="E73" s="33"/>
      <c r="F73" s="114" t="s">
        <v>35</v>
      </c>
      <c r="G73" s="115"/>
      <c r="H73" s="27" t="s">
        <v>33</v>
      </c>
      <c r="I73" s="41">
        <f>IF(F73="鉄道",G73,G73*4)</f>
        <v>0</v>
      </c>
      <c r="J73" s="188"/>
      <c r="K73" s="27"/>
      <c r="L73" s="191"/>
      <c r="N73" s="36" t="s">
        <v>127</v>
      </c>
      <c r="O73" s="46">
        <f>SUMIFS($P$79:$P$82,$O$79:$O$82,O71)</f>
        <v>0</v>
      </c>
      <c r="P73" s="46">
        <f t="shared" ref="P73:T73" si="5">SUMIFS($P$79:$P$82,$O$79:$O$82,P71)</f>
        <v>0</v>
      </c>
      <c r="Q73" s="46">
        <f t="shared" si="5"/>
        <v>0</v>
      </c>
      <c r="R73" s="46">
        <f t="shared" si="5"/>
        <v>0</v>
      </c>
      <c r="S73" s="46">
        <f t="shared" si="5"/>
        <v>0</v>
      </c>
      <c r="T73" s="46">
        <f t="shared" si="5"/>
        <v>0</v>
      </c>
    </row>
    <row r="74" spans="1:20" ht="14.25" thickTop="1" x14ac:dyDescent="0.15">
      <c r="A74" s="212"/>
      <c r="B74" s="213"/>
      <c r="C74" s="175"/>
      <c r="D74" s="215"/>
      <c r="E74" s="33"/>
      <c r="F74" s="116" t="s">
        <v>209</v>
      </c>
      <c r="G74" s="117"/>
      <c r="H74" s="27" t="s">
        <v>42</v>
      </c>
      <c r="I74" s="41"/>
      <c r="J74" s="188"/>
      <c r="K74" s="27"/>
      <c r="L74" s="191"/>
      <c r="N74" s="36" t="s">
        <v>128</v>
      </c>
      <c r="O74" s="45"/>
      <c r="P74" s="45"/>
      <c r="Q74" s="45"/>
      <c r="R74" s="45"/>
      <c r="S74" s="46">
        <f>H70</f>
        <v>0</v>
      </c>
      <c r="T74" s="47"/>
    </row>
    <row r="75" spans="1:20" ht="14.25" thickBot="1" x14ac:dyDescent="0.2">
      <c r="A75" s="212"/>
      <c r="B75" s="213"/>
      <c r="C75" s="175"/>
      <c r="D75" s="215"/>
      <c r="E75" s="33"/>
      <c r="F75" s="118" t="s">
        <v>210</v>
      </c>
      <c r="G75" s="119"/>
      <c r="H75" s="27" t="s">
        <v>42</v>
      </c>
      <c r="I75" s="41"/>
      <c r="J75" s="188"/>
      <c r="K75" s="27"/>
      <c r="L75" s="191"/>
      <c r="N75" s="36" t="s">
        <v>129</v>
      </c>
      <c r="O75" s="46">
        <f>SUMIFS($P$84:$P$87,$O$84:$O$87,O71)</f>
        <v>0</v>
      </c>
      <c r="P75" s="46">
        <f t="shared" ref="P75:S75" si="6">SUMIFS($P$84:$P$87,$O$84:$O$87,P71)</f>
        <v>0</v>
      </c>
      <c r="Q75" s="46">
        <f t="shared" si="6"/>
        <v>0</v>
      </c>
      <c r="R75" s="46">
        <f t="shared" si="6"/>
        <v>0</v>
      </c>
      <c r="S75" s="46">
        <f t="shared" si="6"/>
        <v>0</v>
      </c>
      <c r="T75" s="46">
        <f>SUMIFS($P$84:$P$87,$O$84:$O$87,T71)</f>
        <v>0</v>
      </c>
    </row>
    <row r="76" spans="1:20" ht="14.25" thickTop="1" x14ac:dyDescent="0.15">
      <c r="A76" s="212"/>
      <c r="B76" s="213"/>
      <c r="C76" s="176"/>
      <c r="D76" s="112" t="s">
        <v>229</v>
      </c>
      <c r="E76" s="33"/>
      <c r="F76" s="118" t="s">
        <v>214</v>
      </c>
      <c r="G76" s="119"/>
      <c r="H76" s="37" t="s">
        <v>42</v>
      </c>
      <c r="I76" s="41"/>
      <c r="J76" s="188"/>
      <c r="K76" s="27"/>
      <c r="L76" s="191"/>
    </row>
    <row r="77" spans="1:20" x14ac:dyDescent="0.15">
      <c r="A77" s="212"/>
      <c r="B77" s="213"/>
      <c r="C77" s="176"/>
      <c r="D77" s="204"/>
      <c r="E77" s="111"/>
      <c r="F77" s="118" t="s">
        <v>211</v>
      </c>
      <c r="G77" s="119"/>
      <c r="H77" s="37" t="s">
        <v>42</v>
      </c>
      <c r="I77" s="41"/>
      <c r="J77" s="188"/>
      <c r="K77" s="27"/>
      <c r="L77" s="191"/>
    </row>
    <row r="78" spans="1:20" ht="14.25" thickBot="1" x14ac:dyDescent="0.2">
      <c r="A78" s="212"/>
      <c r="B78" s="213"/>
      <c r="C78" s="176"/>
      <c r="D78" s="205"/>
      <c r="E78" s="111"/>
      <c r="F78" s="120" t="s">
        <v>43</v>
      </c>
      <c r="G78" s="121">
        <f>SUM(G74:G77)</f>
        <v>0</v>
      </c>
      <c r="H78" s="37" t="s">
        <v>42</v>
      </c>
      <c r="I78" s="41"/>
      <c r="J78" s="188"/>
      <c r="K78" s="27"/>
      <c r="L78" s="191"/>
      <c r="P78" s="52" t="s">
        <v>131</v>
      </c>
    </row>
    <row r="79" spans="1:20" ht="15" thickTop="1" thickBot="1" x14ac:dyDescent="0.2">
      <c r="A79" s="212"/>
      <c r="B79" s="213"/>
      <c r="C79" s="176"/>
      <c r="D79" s="113" t="s">
        <v>160</v>
      </c>
      <c r="E79" s="111"/>
      <c r="F79" s="128" t="s">
        <v>35</v>
      </c>
      <c r="G79" s="129"/>
      <c r="H79" s="27" t="s">
        <v>33</v>
      </c>
      <c r="I79" s="41">
        <f>IF(F79="鉄道",G79,G79*4)</f>
        <v>0</v>
      </c>
      <c r="J79" s="188"/>
      <c r="K79" s="27"/>
      <c r="L79" s="191"/>
      <c r="N79" s="186" t="s">
        <v>127</v>
      </c>
      <c r="O79" s="36" t="str">
        <f>F37</f>
        <v>バス</v>
      </c>
      <c r="P79" s="44">
        <f>G37</f>
        <v>0</v>
      </c>
    </row>
    <row r="80" spans="1:20" ht="14.25" thickTop="1" x14ac:dyDescent="0.15">
      <c r="A80" s="212"/>
      <c r="B80" s="213"/>
      <c r="C80" s="176"/>
      <c r="D80" s="204"/>
      <c r="E80" s="111"/>
      <c r="F80" s="130" t="s">
        <v>209</v>
      </c>
      <c r="G80" s="131"/>
      <c r="H80" s="27" t="s">
        <v>42</v>
      </c>
      <c r="I80" s="41"/>
      <c r="J80" s="188"/>
      <c r="K80" s="27"/>
      <c r="L80" s="191"/>
      <c r="N80" s="186"/>
      <c r="O80" s="36" t="str">
        <f>F43</f>
        <v>鉄道</v>
      </c>
      <c r="P80" s="44">
        <f>G43</f>
        <v>0</v>
      </c>
    </row>
    <row r="81" spans="1:16" ht="14.25" thickBot="1" x14ac:dyDescent="0.2">
      <c r="A81" s="212"/>
      <c r="B81" s="213"/>
      <c r="C81" s="176"/>
      <c r="D81" s="206"/>
      <c r="E81" s="111"/>
      <c r="F81" s="132" t="s">
        <v>210</v>
      </c>
      <c r="G81" s="133"/>
      <c r="H81" s="27" t="s">
        <v>42</v>
      </c>
      <c r="I81" s="41"/>
      <c r="J81" s="188"/>
      <c r="K81" s="27"/>
      <c r="L81" s="191"/>
      <c r="N81" s="186"/>
      <c r="O81" s="36" t="str">
        <f>F49</f>
        <v>鉄道</v>
      </c>
      <c r="P81" s="44">
        <f>G49</f>
        <v>0</v>
      </c>
    </row>
    <row r="82" spans="1:16" ht="14.25" thickTop="1" x14ac:dyDescent="0.15">
      <c r="A82" s="212"/>
      <c r="B82" s="213"/>
      <c r="C82" s="176"/>
      <c r="D82" s="126" t="s">
        <v>226</v>
      </c>
      <c r="E82" s="111"/>
      <c r="F82" s="132" t="s">
        <v>214</v>
      </c>
      <c r="G82" s="133"/>
      <c r="H82" s="37" t="s">
        <v>42</v>
      </c>
      <c r="I82" s="41"/>
      <c r="J82" s="188"/>
      <c r="K82" s="27"/>
      <c r="L82" s="191"/>
      <c r="N82" s="186"/>
      <c r="O82" s="36" t="str">
        <f>F55</f>
        <v>鉄道</v>
      </c>
      <c r="P82" s="44">
        <f>G55</f>
        <v>0</v>
      </c>
    </row>
    <row r="83" spans="1:16" x14ac:dyDescent="0.15">
      <c r="A83" s="196" t="s">
        <v>32</v>
      </c>
      <c r="B83" s="213"/>
      <c r="C83" s="176"/>
      <c r="D83" s="172"/>
      <c r="E83" s="33"/>
      <c r="F83" s="132" t="s">
        <v>211</v>
      </c>
      <c r="G83" s="133"/>
      <c r="H83" s="37" t="s">
        <v>42</v>
      </c>
      <c r="I83" s="41"/>
      <c r="J83" s="188"/>
      <c r="K83" s="27"/>
      <c r="L83" s="191"/>
      <c r="P83" s="53"/>
    </row>
    <row r="84" spans="1:16" ht="14.25" thickBot="1" x14ac:dyDescent="0.2">
      <c r="A84" s="196"/>
      <c r="B84" s="213"/>
      <c r="C84" s="176"/>
      <c r="D84" s="207"/>
      <c r="E84" s="33"/>
      <c r="F84" s="134" t="s">
        <v>43</v>
      </c>
      <c r="G84" s="135">
        <f>SUM(G80:G83)</f>
        <v>0</v>
      </c>
      <c r="H84" s="37" t="s">
        <v>42</v>
      </c>
      <c r="I84" s="41"/>
      <c r="J84" s="188"/>
      <c r="K84" s="27"/>
      <c r="L84" s="191"/>
      <c r="N84" s="186" t="s">
        <v>129</v>
      </c>
      <c r="O84" s="36" t="str">
        <f>F73</f>
        <v>鉄道</v>
      </c>
      <c r="P84" s="44">
        <f>G73</f>
        <v>0</v>
      </c>
    </row>
    <row r="85" spans="1:16" ht="15" thickTop="1" thickBot="1" x14ac:dyDescent="0.2">
      <c r="A85" s="196"/>
      <c r="B85" s="213"/>
      <c r="C85" s="176"/>
      <c r="D85" s="127" t="s">
        <v>161</v>
      </c>
      <c r="E85" s="33"/>
      <c r="F85" s="137" t="s">
        <v>35</v>
      </c>
      <c r="G85" s="138"/>
      <c r="H85" s="27" t="s">
        <v>33</v>
      </c>
      <c r="I85" s="41">
        <f>IF(F85="鉄道",G85,G85*4)</f>
        <v>0</v>
      </c>
      <c r="J85" s="188"/>
      <c r="K85" s="27"/>
      <c r="L85" s="191"/>
      <c r="N85" s="186"/>
      <c r="O85" s="36" t="str">
        <f>F79</f>
        <v>鉄道</v>
      </c>
      <c r="P85" s="44">
        <f>G79</f>
        <v>0</v>
      </c>
    </row>
    <row r="86" spans="1:16" ht="14.25" thickTop="1" x14ac:dyDescent="0.15">
      <c r="A86" s="196"/>
      <c r="B86" s="213"/>
      <c r="C86" s="176"/>
      <c r="D86" s="172"/>
      <c r="E86" s="33"/>
      <c r="F86" s="139" t="s">
        <v>209</v>
      </c>
      <c r="G86" s="140"/>
      <c r="H86" s="27" t="s">
        <v>42</v>
      </c>
      <c r="I86" s="41"/>
      <c r="J86" s="188"/>
      <c r="K86" s="27"/>
      <c r="L86" s="191"/>
      <c r="N86" s="186"/>
      <c r="O86" s="36" t="str">
        <f>F85</f>
        <v>鉄道</v>
      </c>
      <c r="P86" s="44">
        <f>G85</f>
        <v>0</v>
      </c>
    </row>
    <row r="87" spans="1:16" ht="14.25" thickBot="1" x14ac:dyDescent="0.2">
      <c r="A87" s="196"/>
      <c r="B87" s="213"/>
      <c r="C87" s="176"/>
      <c r="D87" s="173"/>
      <c r="E87" s="33"/>
      <c r="F87" s="141" t="s">
        <v>210</v>
      </c>
      <c r="G87" s="142"/>
      <c r="H87" s="27" t="s">
        <v>42</v>
      </c>
      <c r="I87" s="41"/>
      <c r="J87" s="188"/>
      <c r="K87" s="27"/>
      <c r="L87" s="191"/>
      <c r="N87" s="186"/>
      <c r="O87" s="36" t="str">
        <f>F91</f>
        <v>鉄道</v>
      </c>
      <c r="P87" s="44">
        <f>G91</f>
        <v>0</v>
      </c>
    </row>
    <row r="88" spans="1:16" ht="14.25" thickTop="1" x14ac:dyDescent="0.15">
      <c r="A88" s="212" t="s">
        <v>54</v>
      </c>
      <c r="B88" s="213"/>
      <c r="C88" s="176"/>
      <c r="D88" s="145" t="s">
        <v>233</v>
      </c>
      <c r="E88" s="33"/>
      <c r="F88" s="141" t="s">
        <v>214</v>
      </c>
      <c r="G88" s="142"/>
      <c r="H88" s="37" t="s">
        <v>42</v>
      </c>
      <c r="I88" s="41"/>
      <c r="J88" s="188"/>
      <c r="K88" s="27"/>
      <c r="L88" s="191"/>
    </row>
    <row r="89" spans="1:16" x14ac:dyDescent="0.15">
      <c r="A89" s="212"/>
      <c r="B89" s="213"/>
      <c r="C89" s="176"/>
      <c r="D89" s="170"/>
      <c r="E89" s="111"/>
      <c r="F89" s="141" t="s">
        <v>211</v>
      </c>
      <c r="G89" s="154"/>
      <c r="H89" s="37" t="s">
        <v>42</v>
      </c>
      <c r="I89" s="41"/>
      <c r="J89" s="188"/>
      <c r="K89" s="27"/>
      <c r="L89" s="191"/>
    </row>
    <row r="90" spans="1:16" ht="14.25" thickBot="1" x14ac:dyDescent="0.2">
      <c r="A90" s="212"/>
      <c r="B90" s="213"/>
      <c r="C90" s="176"/>
      <c r="D90" s="216"/>
      <c r="E90" s="111"/>
      <c r="F90" s="143" t="s">
        <v>43</v>
      </c>
      <c r="G90" s="155">
        <f>SUM(G86:G89)</f>
        <v>0</v>
      </c>
      <c r="H90" s="37" t="s">
        <v>42</v>
      </c>
      <c r="I90" s="41"/>
      <c r="J90" s="188"/>
      <c r="K90" s="27"/>
      <c r="L90" s="191"/>
    </row>
    <row r="91" spans="1:16" ht="15" thickTop="1" thickBot="1" x14ac:dyDescent="0.2">
      <c r="A91" s="212"/>
      <c r="B91" s="213"/>
      <c r="C91" s="176"/>
      <c r="D91" s="123" t="s">
        <v>162</v>
      </c>
      <c r="E91" s="111"/>
      <c r="F91" s="146" t="s">
        <v>35</v>
      </c>
      <c r="G91" s="147"/>
      <c r="H91" s="27" t="s">
        <v>33</v>
      </c>
      <c r="I91" s="41">
        <f>IF(F91="鉄道",G91,G91*4)</f>
        <v>0</v>
      </c>
      <c r="J91" s="188"/>
      <c r="K91" s="27"/>
      <c r="L91" s="191"/>
    </row>
    <row r="92" spans="1:16" ht="14.25" thickTop="1" x14ac:dyDescent="0.15">
      <c r="A92" s="212"/>
      <c r="B92" s="213"/>
      <c r="C92" s="176"/>
      <c r="D92" s="170"/>
      <c r="E92" s="111"/>
      <c r="F92" s="148" t="s">
        <v>209</v>
      </c>
      <c r="G92" s="149"/>
      <c r="H92" s="27" t="s">
        <v>42</v>
      </c>
      <c r="I92" s="41"/>
      <c r="J92" s="188"/>
      <c r="K92" s="27"/>
      <c r="L92" s="191"/>
    </row>
    <row r="93" spans="1:16" ht="14.25" thickBot="1" x14ac:dyDescent="0.2">
      <c r="A93" s="212"/>
      <c r="B93" s="213"/>
      <c r="C93" s="176"/>
      <c r="D93" s="171"/>
      <c r="E93" s="111"/>
      <c r="F93" s="150" t="s">
        <v>210</v>
      </c>
      <c r="G93" s="151"/>
      <c r="H93" s="27" t="s">
        <v>42</v>
      </c>
      <c r="I93" s="41"/>
      <c r="J93" s="188"/>
      <c r="K93" s="27"/>
      <c r="L93" s="191"/>
    </row>
    <row r="94" spans="1:16" ht="14.25" thickTop="1" x14ac:dyDescent="0.15">
      <c r="A94" s="212"/>
      <c r="B94" s="213"/>
      <c r="C94" s="176"/>
      <c r="D94" s="124" t="s">
        <v>234</v>
      </c>
      <c r="E94" s="111"/>
      <c r="F94" s="150" t="s">
        <v>214</v>
      </c>
      <c r="G94" s="151"/>
      <c r="H94" s="37" t="s">
        <v>42</v>
      </c>
      <c r="I94" s="41"/>
      <c r="J94" s="188"/>
      <c r="K94" s="27"/>
      <c r="L94" s="191"/>
    </row>
    <row r="95" spans="1:16" x14ac:dyDescent="0.15">
      <c r="A95" s="212"/>
      <c r="B95" s="213"/>
      <c r="C95" s="176"/>
      <c r="D95" s="202"/>
      <c r="E95" s="33"/>
      <c r="F95" s="150" t="s">
        <v>211</v>
      </c>
      <c r="G95" s="151"/>
      <c r="H95" s="37" t="s">
        <v>42</v>
      </c>
      <c r="I95" s="41"/>
      <c r="J95" s="188"/>
      <c r="K95" s="27"/>
      <c r="L95" s="191"/>
    </row>
    <row r="96" spans="1:16" ht="14.25" thickBot="1" x14ac:dyDescent="0.2">
      <c r="A96" s="212"/>
      <c r="B96" s="213"/>
      <c r="C96" s="176"/>
      <c r="D96" s="203"/>
      <c r="E96" s="33"/>
      <c r="F96" s="152" t="s">
        <v>43</v>
      </c>
      <c r="G96" s="153">
        <f>SUM(G92:G95)</f>
        <v>0</v>
      </c>
      <c r="H96" s="37" t="s">
        <v>42</v>
      </c>
      <c r="I96" s="41"/>
      <c r="J96" s="188"/>
      <c r="K96" s="27"/>
      <c r="L96" s="191"/>
    </row>
    <row r="97" spans="1:14" ht="15" thickTop="1" thickBot="1" x14ac:dyDescent="0.2">
      <c r="A97" s="212"/>
      <c r="B97" s="213"/>
      <c r="C97" s="177"/>
      <c r="D97" s="125" t="s">
        <v>232</v>
      </c>
      <c r="E97" s="33"/>
      <c r="F97" s="167" t="str">
        <f>IF(OR(F73="バス",F79="バス",F85="バス",F91="バス"),"※　km数は、バスの乗車区間が県内路程表の地区をまたぐ場合のみ、路程間の距離を入力してください","")</f>
        <v/>
      </c>
      <c r="G97" s="167"/>
      <c r="I97" s="41"/>
      <c r="J97" s="189"/>
      <c r="K97" s="27"/>
      <c r="L97" s="192"/>
    </row>
    <row r="98" spans="1:14" ht="14.25" thickTop="1" x14ac:dyDescent="0.15">
      <c r="A98" s="212"/>
      <c r="D98" s="202"/>
      <c r="E98" s="33"/>
      <c r="F98" s="167"/>
      <c r="G98" s="167"/>
    </row>
    <row r="99" spans="1:14" ht="14.25" thickBot="1" x14ac:dyDescent="0.2">
      <c r="A99" s="212"/>
      <c r="D99" s="201"/>
      <c r="E99" s="33"/>
      <c r="F99" s="167"/>
      <c r="G99" s="167"/>
    </row>
    <row r="100" spans="1:14" ht="14.25" thickTop="1" x14ac:dyDescent="0.15">
      <c r="A100" s="212"/>
      <c r="D100" s="33"/>
      <c r="E100" s="33"/>
    </row>
    <row r="101" spans="1:14" x14ac:dyDescent="0.15">
      <c r="A101" s="212"/>
      <c r="D101" s="54" t="s">
        <v>44</v>
      </c>
      <c r="F101" s="22" t="s">
        <v>46</v>
      </c>
      <c r="G101" s="55">
        <f>IF(F101="有",1100,0)</f>
        <v>0</v>
      </c>
      <c r="H101" s="27" t="s">
        <v>42</v>
      </c>
    </row>
    <row r="103" spans="1:14" x14ac:dyDescent="0.15">
      <c r="K103" s="165" t="s">
        <v>242</v>
      </c>
      <c r="L103" s="165"/>
    </row>
    <row r="104" spans="1:14" ht="14.25" thickBot="1" x14ac:dyDescent="0.2">
      <c r="K104" s="165"/>
      <c r="L104" s="165"/>
    </row>
    <row r="105" spans="1:14" ht="18.75" thickTop="1" thickBot="1" x14ac:dyDescent="0.2">
      <c r="D105" s="194" t="s">
        <v>164</v>
      </c>
      <c r="E105" s="56"/>
      <c r="F105" s="210" t="s">
        <v>254</v>
      </c>
      <c r="G105" s="211"/>
      <c r="H105" s="193" t="str">
        <f>VLOOKUP($F$105,$N$34:$T$37,7,)</f>
        <v>自家用車</v>
      </c>
      <c r="I105" s="193"/>
    </row>
    <row r="106" spans="1:14" ht="18.75" thickTop="1" thickBot="1" x14ac:dyDescent="0.2">
      <c r="D106" s="195"/>
      <c r="E106" s="56"/>
      <c r="F106" s="199"/>
      <c r="G106" s="199"/>
      <c r="H106" s="41"/>
      <c r="I106" s="41"/>
    </row>
    <row r="107" spans="1:14" ht="18" thickBot="1" x14ac:dyDescent="0.2">
      <c r="D107" s="195"/>
      <c r="E107" s="56"/>
      <c r="F107" s="184">
        <f>VLOOKUP($F$105,$N$34:$T$37,2,)</f>
        <v>0</v>
      </c>
      <c r="G107" s="185"/>
      <c r="H107" s="41"/>
      <c r="I107" s="41"/>
      <c r="N107" s="25" t="str">
        <f>IF(F107=0,"データなし","データあり")</f>
        <v>データなし</v>
      </c>
    </row>
    <row r="108" spans="1:14" ht="18" thickBot="1" x14ac:dyDescent="0.2">
      <c r="D108" s="195"/>
      <c r="E108" s="56"/>
      <c r="F108" s="183" t="s">
        <v>142</v>
      </c>
      <c r="G108" s="183"/>
      <c r="H108" s="41"/>
      <c r="I108" s="41"/>
    </row>
    <row r="109" spans="1:14" ht="18" thickBot="1" x14ac:dyDescent="0.2">
      <c r="D109" s="195"/>
      <c r="E109" s="56"/>
      <c r="F109" s="184">
        <f>VLOOKUP($F$105,$N$34:$T$37,3,)</f>
        <v>0</v>
      </c>
      <c r="G109" s="185"/>
      <c r="H109" s="41"/>
      <c r="I109" s="41"/>
      <c r="N109" s="25" t="str">
        <f>IF(F109=0,"データなし","データあり")</f>
        <v>データなし</v>
      </c>
    </row>
    <row r="110" spans="1:14" ht="14.25" customHeight="1" thickBot="1" x14ac:dyDescent="0.2">
      <c r="D110" s="195"/>
      <c r="E110" s="56"/>
      <c r="F110" s="183" t="s">
        <v>142</v>
      </c>
      <c r="G110" s="183"/>
      <c r="H110" s="41"/>
      <c r="I110" s="41"/>
    </row>
    <row r="111" spans="1:14" ht="18" thickBot="1" x14ac:dyDescent="0.2">
      <c r="D111" s="195"/>
      <c r="E111" s="56"/>
      <c r="F111" s="184">
        <f>VLOOKUP($F$105,$N$34:$T$37,4,)</f>
        <v>0</v>
      </c>
      <c r="G111" s="185"/>
      <c r="H111" s="41"/>
      <c r="I111" s="41"/>
      <c r="N111" s="25" t="str">
        <f>IF(F111=0,"データなし","データあり")</f>
        <v>データなし</v>
      </c>
    </row>
    <row r="112" spans="1:14" ht="14.25" customHeight="1" thickBot="1" x14ac:dyDescent="0.2">
      <c r="D112" s="195"/>
      <c r="E112" s="56"/>
      <c r="F112" s="183" t="s">
        <v>142</v>
      </c>
      <c r="G112" s="183"/>
      <c r="H112" s="41"/>
      <c r="I112" s="41"/>
    </row>
    <row r="113" spans="4:14" ht="18" thickBot="1" x14ac:dyDescent="0.2">
      <c r="D113" s="195"/>
      <c r="E113" s="56"/>
      <c r="F113" s="184">
        <f>VLOOKUP($F$105,$N$34:$T$37,5,)</f>
        <v>0</v>
      </c>
      <c r="G113" s="185"/>
      <c r="H113" s="41"/>
      <c r="I113" s="41"/>
      <c r="N113" s="25" t="str">
        <f>IF(F113=0,"データなし","データあり")</f>
        <v>データなし</v>
      </c>
    </row>
    <row r="114" spans="4:14" ht="14.25" customHeight="1" thickBot="1" x14ac:dyDescent="0.2">
      <c r="D114" s="195"/>
      <c r="E114" s="56"/>
      <c r="F114" s="183" t="s">
        <v>142</v>
      </c>
      <c r="G114" s="183"/>
      <c r="H114" s="41"/>
      <c r="I114" s="41"/>
    </row>
    <row r="115" spans="4:14" ht="18" thickBot="1" x14ac:dyDescent="0.2">
      <c r="D115" s="195"/>
      <c r="E115" s="56"/>
      <c r="F115" s="184">
        <f>VLOOKUP($F$105,$N$34:$T$37,6,)</f>
        <v>0</v>
      </c>
      <c r="G115" s="185"/>
      <c r="H115" s="41"/>
      <c r="I115" s="41"/>
      <c r="N115" s="25" t="str">
        <f>IF(F115=0,"データなし","データあり")</f>
        <v>データなし</v>
      </c>
    </row>
    <row r="116" spans="4:14" x14ac:dyDescent="0.15">
      <c r="H116" s="41"/>
      <c r="I116" s="41"/>
    </row>
    <row r="117" spans="4:14" ht="14.25" thickBot="1" x14ac:dyDescent="0.2">
      <c r="H117" s="41"/>
      <c r="I117" s="41"/>
    </row>
    <row r="118" spans="4:14" ht="18.75" thickTop="1" thickBot="1" x14ac:dyDescent="0.2">
      <c r="D118" s="194" t="s">
        <v>89</v>
      </c>
      <c r="E118" s="56"/>
      <c r="F118" s="197" t="str">
        <f>P40</f>
        <v>①</v>
      </c>
      <c r="G118" s="198"/>
      <c r="H118" s="193" t="str">
        <f>VLOOKUP($F$118,$N$34:$T$37,7,)</f>
        <v>自家用車</v>
      </c>
      <c r="I118" s="193"/>
    </row>
    <row r="119" spans="4:14" ht="18.75" thickTop="1" thickBot="1" x14ac:dyDescent="0.2">
      <c r="D119" s="195"/>
      <c r="E119" s="56"/>
      <c r="F119" s="199"/>
      <c r="G119" s="199"/>
    </row>
    <row r="120" spans="4:14" ht="18" thickBot="1" x14ac:dyDescent="0.2">
      <c r="D120" s="195"/>
      <c r="E120" s="56"/>
      <c r="F120" s="184">
        <f>VLOOKUP($F$118,$N$34:$T$37,2,)</f>
        <v>0</v>
      </c>
      <c r="G120" s="185"/>
      <c r="N120" s="25" t="str">
        <f>IF(F120=0,"データなし","データあり")</f>
        <v>データなし</v>
      </c>
    </row>
    <row r="121" spans="4:14" ht="14.25" customHeight="1" thickBot="1" x14ac:dyDescent="0.2">
      <c r="D121" s="195"/>
      <c r="E121" s="56"/>
      <c r="F121" s="183" t="s">
        <v>142</v>
      </c>
      <c r="G121" s="183"/>
    </row>
    <row r="122" spans="4:14" ht="18" thickBot="1" x14ac:dyDescent="0.2">
      <c r="D122" s="195"/>
      <c r="E122" s="56"/>
      <c r="F122" s="184">
        <f>VLOOKUP($F$118,$N$34:$T$37,3,)</f>
        <v>0</v>
      </c>
      <c r="G122" s="185"/>
      <c r="N122" s="25" t="str">
        <f>IF(F122=0,"データなし","データあり")</f>
        <v>データなし</v>
      </c>
    </row>
    <row r="123" spans="4:14" ht="14.25" customHeight="1" thickBot="1" x14ac:dyDescent="0.2">
      <c r="D123" s="195"/>
      <c r="E123" s="56"/>
      <c r="F123" s="183" t="s">
        <v>142</v>
      </c>
      <c r="G123" s="183"/>
    </row>
    <row r="124" spans="4:14" ht="18" thickBot="1" x14ac:dyDescent="0.2">
      <c r="D124" s="195"/>
      <c r="E124" s="56"/>
      <c r="F124" s="184">
        <f>VLOOKUP($F$118,$N$34:$T$37,4,)</f>
        <v>0</v>
      </c>
      <c r="G124" s="185"/>
      <c r="N124" s="25" t="str">
        <f>IF(F124=0,"データなし","データあり")</f>
        <v>データなし</v>
      </c>
    </row>
    <row r="125" spans="4:14" ht="14.25" customHeight="1" thickBot="1" x14ac:dyDescent="0.2">
      <c r="D125" s="195"/>
      <c r="E125" s="56"/>
      <c r="F125" s="183" t="s">
        <v>142</v>
      </c>
      <c r="G125" s="183"/>
    </row>
    <row r="126" spans="4:14" ht="18" thickBot="1" x14ac:dyDescent="0.2">
      <c r="D126" s="195"/>
      <c r="E126" s="56"/>
      <c r="F126" s="184">
        <f>VLOOKUP($F$118,$N$34:$T$37,5,)</f>
        <v>0</v>
      </c>
      <c r="G126" s="185"/>
      <c r="N126" s="25" t="str">
        <f>IF(F126=0,"データなし","データあり")</f>
        <v>データなし</v>
      </c>
    </row>
    <row r="127" spans="4:14" ht="14.25" customHeight="1" thickBot="1" x14ac:dyDescent="0.2">
      <c r="D127" s="195"/>
      <c r="E127" s="56"/>
      <c r="F127" s="183" t="s">
        <v>142</v>
      </c>
      <c r="G127" s="183"/>
    </row>
    <row r="128" spans="4:14" ht="18" thickBot="1" x14ac:dyDescent="0.2">
      <c r="D128" s="195"/>
      <c r="E128" s="56"/>
      <c r="F128" s="184">
        <f>VLOOKUP($F$118,$N$34:$T$37,6,)</f>
        <v>0</v>
      </c>
      <c r="G128" s="185"/>
      <c r="N128" s="25" t="str">
        <f>IF(F128=0,"データなし","データあり")</f>
        <v>データなし</v>
      </c>
    </row>
    <row r="130" spans="4:16" x14ac:dyDescent="0.15">
      <c r="P130" s="55">
        <v>107000</v>
      </c>
    </row>
    <row r="131" spans="4:16" ht="14.25" thickBot="1" x14ac:dyDescent="0.2">
      <c r="P131" s="55">
        <v>123000</v>
      </c>
    </row>
    <row r="132" spans="4:16" ht="18" thickBot="1" x14ac:dyDescent="0.2">
      <c r="D132" s="56" t="s">
        <v>57</v>
      </c>
      <c r="E132" s="56"/>
      <c r="F132" s="57">
        <f>G132</f>
        <v>53500</v>
      </c>
      <c r="G132" s="58">
        <f>IF(D27="扶養親族なし",N132/2,N132)</f>
        <v>53500</v>
      </c>
      <c r="H132" s="41"/>
      <c r="I132" s="41"/>
      <c r="J132" s="41"/>
      <c r="K132" s="41"/>
      <c r="L132" s="41"/>
      <c r="N132" s="55">
        <f>IF(Q40&gt;=2000,324000,IF(Q40&gt;=1500,279000,IF(Q40&gt;=1000,261000,IF(Q40&gt;=500,248000,IF(Q40&gt;=300,187000,IF(Q40&gt;=100,152000,IF(Q40&gt;=50,123000,107000)))))))</f>
        <v>107000</v>
      </c>
      <c r="P132" s="55">
        <v>152000</v>
      </c>
    </row>
    <row r="133" spans="4:16" ht="18" thickBot="1" x14ac:dyDescent="0.2">
      <c r="F133" s="59"/>
      <c r="G133" s="41"/>
      <c r="H133" s="41"/>
      <c r="I133" s="41"/>
      <c r="J133" s="41"/>
      <c r="K133" s="41"/>
      <c r="L133" s="41"/>
      <c r="P133" s="55">
        <v>187000</v>
      </c>
    </row>
    <row r="134" spans="4:16" ht="18" thickBot="1" x14ac:dyDescent="0.2">
      <c r="D134" s="56" t="s">
        <v>78</v>
      </c>
      <c r="E134" s="56"/>
      <c r="F134" s="57">
        <f>G135</f>
        <v>29400</v>
      </c>
      <c r="G134" s="58">
        <f>IF($Q$40&gt;=100,9800*5,IF($Q$40&gt;=50,9800*4,9800*3))</f>
        <v>29400</v>
      </c>
      <c r="H134" s="58">
        <f>IF($Q$40&gt;=100,5,IF($Q$40&gt;=50,4,3))</f>
        <v>3</v>
      </c>
      <c r="I134" s="41" t="s">
        <v>136</v>
      </c>
      <c r="J134" s="41">
        <f>IF(D25="自宅又は県公舎",H135,H134)</f>
        <v>3</v>
      </c>
      <c r="K134" s="41" t="s">
        <v>145</v>
      </c>
      <c r="L134" s="41"/>
      <c r="P134" s="55">
        <v>248000</v>
      </c>
    </row>
    <row r="135" spans="4:16" x14ac:dyDescent="0.15">
      <c r="G135" s="58">
        <f>IF(D25="自宅又は県公舎",9800*2,G134)</f>
        <v>29400</v>
      </c>
      <c r="H135" s="41">
        <v>2</v>
      </c>
      <c r="I135" s="41" t="s">
        <v>145</v>
      </c>
      <c r="J135" s="41"/>
      <c r="K135" s="41"/>
      <c r="L135" s="41"/>
      <c r="P135" s="55">
        <v>261000</v>
      </c>
    </row>
    <row r="136" spans="4:16" x14ac:dyDescent="0.15">
      <c r="G136" s="41"/>
      <c r="H136" s="41"/>
      <c r="I136" s="41"/>
      <c r="J136" s="41"/>
      <c r="K136" s="58"/>
      <c r="L136" s="41"/>
      <c r="P136" s="55">
        <v>279000</v>
      </c>
    </row>
    <row r="137" spans="4:16" x14ac:dyDescent="0.15">
      <c r="G137" s="41"/>
      <c r="H137" s="41"/>
      <c r="I137" s="41"/>
      <c r="J137" s="41"/>
      <c r="K137" s="41"/>
      <c r="L137" s="41"/>
      <c r="P137" s="55">
        <v>324000</v>
      </c>
    </row>
    <row r="138" spans="4:16" x14ac:dyDescent="0.15">
      <c r="G138" s="41" t="str">
        <f>F11&amp;F25</f>
        <v>11</v>
      </c>
    </row>
    <row r="139" spans="4:16" x14ac:dyDescent="0.15">
      <c r="G139" s="41"/>
    </row>
  </sheetData>
  <sheetProtection algorithmName="SHA-512" hashValue="d+TY1O2gEGjIPiOhv1G+0kXoUkMsYbhd2E7v2t8TVRuGAMgpKvOyQab8MPnbFAXIV3x67qQcTkZyL9kObRXkfw==" saltValue="DjK0DN3O5LDhCOSte6Q5Gw==" spinCount="100000" sheet="1" selectLockedCells="1"/>
  <mergeCells count="97">
    <mergeCell ref="A6:C6"/>
    <mergeCell ref="A8:C8"/>
    <mergeCell ref="A52:A64"/>
    <mergeCell ref="A47:A51"/>
    <mergeCell ref="A11:C11"/>
    <mergeCell ref="A15:C15"/>
    <mergeCell ref="A14:C14"/>
    <mergeCell ref="A13:C13"/>
    <mergeCell ref="A29:C29"/>
    <mergeCell ref="B28:D28"/>
    <mergeCell ref="A27:C27"/>
    <mergeCell ref="A25:C25"/>
    <mergeCell ref="D17:F17"/>
    <mergeCell ref="A18:C18"/>
    <mergeCell ref="F15:L15"/>
    <mergeCell ref="A17:C17"/>
    <mergeCell ref="A20:B21"/>
    <mergeCell ref="A23:C23"/>
    <mergeCell ref="D44:D45"/>
    <mergeCell ref="A31:C31"/>
    <mergeCell ref="A30:C30"/>
    <mergeCell ref="D36:D39"/>
    <mergeCell ref="D41:D42"/>
    <mergeCell ref="B36:B61"/>
    <mergeCell ref="A34:A46"/>
    <mergeCell ref="D47:D48"/>
    <mergeCell ref="D53:D54"/>
    <mergeCell ref="A70:A82"/>
    <mergeCell ref="B72:B97"/>
    <mergeCell ref="C72:C97"/>
    <mergeCell ref="D72:D75"/>
    <mergeCell ref="D86:D87"/>
    <mergeCell ref="A88:A101"/>
    <mergeCell ref="D89:D90"/>
    <mergeCell ref="D92:D93"/>
    <mergeCell ref="F16:L16"/>
    <mergeCell ref="D105:D115"/>
    <mergeCell ref="D62:D63"/>
    <mergeCell ref="D98:D99"/>
    <mergeCell ref="D59:D60"/>
    <mergeCell ref="D95:D96"/>
    <mergeCell ref="D77:D78"/>
    <mergeCell ref="D80:D81"/>
    <mergeCell ref="D83:D84"/>
    <mergeCell ref="E37:E42"/>
    <mergeCell ref="H105:I105"/>
    <mergeCell ref="F105:G105"/>
    <mergeCell ref="F106:G106"/>
    <mergeCell ref="F107:G107"/>
    <mergeCell ref="D118:D128"/>
    <mergeCell ref="F126:G126"/>
    <mergeCell ref="F127:G127"/>
    <mergeCell ref="A83:A87"/>
    <mergeCell ref="F128:G128"/>
    <mergeCell ref="F122:G122"/>
    <mergeCell ref="F109:G109"/>
    <mergeCell ref="F111:G111"/>
    <mergeCell ref="F113:G113"/>
    <mergeCell ref="F115:G115"/>
    <mergeCell ref="F114:G114"/>
    <mergeCell ref="F112:G112"/>
    <mergeCell ref="F110:G110"/>
    <mergeCell ref="F118:G118"/>
    <mergeCell ref="F119:G119"/>
    <mergeCell ref="F120:G120"/>
    <mergeCell ref="F121:G121"/>
    <mergeCell ref="F123:G123"/>
    <mergeCell ref="F124:G124"/>
    <mergeCell ref="F125:G125"/>
    <mergeCell ref="Z46:AA46"/>
    <mergeCell ref="N79:N82"/>
    <mergeCell ref="N84:N87"/>
    <mergeCell ref="N54:N57"/>
    <mergeCell ref="N59:N62"/>
    <mergeCell ref="J72:J97"/>
    <mergeCell ref="L72:L97"/>
    <mergeCell ref="J36:J61"/>
    <mergeCell ref="L36:L61"/>
    <mergeCell ref="F97:G99"/>
    <mergeCell ref="H118:I118"/>
    <mergeCell ref="F108:G108"/>
    <mergeCell ref="K1:L2"/>
    <mergeCell ref="K103:L104"/>
    <mergeCell ref="F14:L14"/>
    <mergeCell ref="F61:G63"/>
    <mergeCell ref="C35:G35"/>
    <mergeCell ref="C71:G71"/>
    <mergeCell ref="D56:D57"/>
    <mergeCell ref="D50:D51"/>
    <mergeCell ref="C36:C61"/>
    <mergeCell ref="F13:L13"/>
    <mergeCell ref="A3:C3"/>
    <mergeCell ref="A2:C2"/>
    <mergeCell ref="A1:C1"/>
    <mergeCell ref="A9:C9"/>
    <mergeCell ref="A7:C7"/>
    <mergeCell ref="D18:F18"/>
  </mergeCells>
  <phoneticPr fontId="2"/>
  <conditionalFormatting sqref="D20">
    <cfRule type="expression" dxfId="7" priority="7">
      <formula>$D$11="採用・派遣に伴う移転"</formula>
    </cfRule>
  </conditionalFormatting>
  <conditionalFormatting sqref="G20">
    <cfRule type="expression" dxfId="6" priority="6">
      <formula>$D$11="採用・派遣に伴う移転"</formula>
    </cfRule>
  </conditionalFormatting>
  <conditionalFormatting sqref="I20">
    <cfRule type="expression" dxfId="5" priority="5">
      <formula>$D$11="採用・派遣に伴う移転"</formula>
    </cfRule>
  </conditionalFormatting>
  <conditionalFormatting sqref="D29:D31">
    <cfRule type="expression" dxfId="4" priority="4">
      <formula>$D$27="扶養親族なし"</formula>
    </cfRule>
  </conditionalFormatting>
  <conditionalFormatting sqref="H34">
    <cfRule type="expression" dxfId="3" priority="3">
      <formula>$D$23="公共交通機関"</formula>
    </cfRule>
  </conditionalFormatting>
  <conditionalFormatting sqref="H70">
    <cfRule type="expression" dxfId="2" priority="2">
      <formula>$D$23="公共交通機関"</formula>
    </cfRule>
  </conditionalFormatting>
  <dataValidations xWindow="791" yWindow="308" count="3">
    <dataValidation type="custom" allowBlank="1" showInputMessage="1" showErrorMessage="1" error="半角5桁で入力すること。" prompt="半角5桁で入力すること。" sqref="E2">
      <formula1>E2=ASC(E2)</formula1>
    </dataValidation>
    <dataValidation type="list" allowBlank="1" showInputMessage="1" showErrorMessage="1" prompt="プルダウンより選択" sqref="F105:G105">
      <formula1>$N$40:$N$43</formula1>
    </dataValidation>
    <dataValidation type="custom" allowBlank="1" showInputMessage="1" showErrorMessage="1" error="半角5桁で入力すること。" prompt="半角英数5桁で入力すること。" sqref="D2">
      <formula1>D2=ASC(D2)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56" orientation="portrait" r:id="rId1"/>
  <rowBreaks count="1" manualBreakCount="1">
    <brk id="102" max="11" man="1"/>
  </rowBreaks>
  <colBreaks count="1" manualBreakCount="1">
    <brk id="13" max="1048575" man="1"/>
  </col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xWindow="791" yWindow="308" count="7">
        <x14:dataValidation type="list" allowBlank="1" showInputMessage="1" showErrorMessage="1" prompt="プルダウンより選択">
          <x14:formula1>
            <xm:f>リストデータ!$A$1:$A$4</xm:f>
          </x14:formula1>
          <xm:sqref>D11:E11</xm:sqref>
        </x14:dataValidation>
        <x14:dataValidation type="list" allowBlank="1" showInputMessage="1" showErrorMessage="1" prompt="プルダウンより選択">
          <x14:formula1>
            <xm:f>リストデータ!$C$1:$C$3</xm:f>
          </x14:formula1>
          <xm:sqref>D23:E23</xm:sqref>
        </x14:dataValidation>
        <x14:dataValidation type="list" allowBlank="1" showInputMessage="1" showErrorMessage="1" prompt="プルダウンより選択">
          <x14:formula1>
            <xm:f>リストデータ!$D$1:$D$3</xm:f>
          </x14:formula1>
          <xm:sqref>D25:E25</xm:sqref>
        </x14:dataValidation>
        <x14:dataValidation type="list" allowBlank="1" showInputMessage="1" showErrorMessage="1" prompt="プルダウンより選択">
          <x14:formula1>
            <xm:f>リストデータ!$F$1:$F$7</xm:f>
          </x14:formula1>
          <xm:sqref>D29:D31</xm:sqref>
        </x14:dataValidation>
        <x14:dataValidation type="list" allowBlank="1" showInputMessage="1" showErrorMessage="1" prompt="プルダウンより選択">
          <x14:formula1>
            <xm:f>リストデータ!$E$1:$E$3</xm:f>
          </x14:formula1>
          <xm:sqref>D27</xm:sqref>
        </x14:dataValidation>
        <x14:dataValidation type="list" allowBlank="1" showInputMessage="1" showErrorMessage="1" prompt="プルダウンより選択">
          <x14:formula1>
            <xm:f>リストデータ!$G$1:$G$7</xm:f>
          </x14:formula1>
          <xm:sqref>F55 F37 F43 F49 F91 F73 F79 F85</xm:sqref>
        </x14:dataValidation>
        <x14:dataValidation type="list" allowBlank="1" showInputMessage="1" showErrorMessage="1" prompt="プルダウンより選択">
          <x14:formula1>
            <xm:f>リストデータ!$H$1:$H$3</xm:f>
          </x14:formula1>
          <xm:sqref>F66 F101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92D050"/>
  </sheetPr>
  <dimension ref="A1:BR50"/>
  <sheetViews>
    <sheetView showZeros="0" view="pageBreakPreview" topLeftCell="A10" zoomScaleNormal="100" zoomScaleSheetLayoutView="100" workbookViewId="0">
      <selection activeCell="G8" sqref="G8:I8"/>
    </sheetView>
  </sheetViews>
  <sheetFormatPr defaultColWidth="2.625" defaultRowHeight="13.5" x14ac:dyDescent="0.15"/>
  <cols>
    <col min="1" max="63" width="2.625" style="1"/>
    <col min="64" max="64" width="2.625" style="1" customWidth="1"/>
    <col min="65" max="65" width="15.125" style="1" customWidth="1"/>
    <col min="66" max="66" width="2.625" style="1" customWidth="1"/>
    <col min="67" max="67" width="11.5" style="1" customWidth="1"/>
    <col min="68" max="72" width="2.625" style="1" customWidth="1"/>
    <col min="73" max="16384" width="2.625" style="1"/>
  </cols>
  <sheetData>
    <row r="1" spans="1:68" x14ac:dyDescent="0.15">
      <c r="AY1" s="219" t="s">
        <v>242</v>
      </c>
      <c r="AZ1" s="219"/>
      <c r="BA1" s="219"/>
      <c r="BB1" s="219"/>
      <c r="BC1" s="219"/>
      <c r="BD1" s="219"/>
      <c r="BE1" s="219"/>
      <c r="BF1" s="219"/>
      <c r="BG1" s="219"/>
    </row>
    <row r="2" spans="1:68" x14ac:dyDescent="0.15">
      <c r="A2" s="228" t="s">
        <v>163</v>
      </c>
      <c r="B2" s="228"/>
      <c r="C2" s="228"/>
      <c r="D2" s="228"/>
      <c r="E2" s="228"/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8"/>
      <c r="Q2" s="228"/>
      <c r="R2" s="228"/>
      <c r="S2" s="228"/>
      <c r="T2" s="228"/>
      <c r="U2" s="228" t="s">
        <v>149</v>
      </c>
      <c r="V2" s="228"/>
      <c r="W2" s="228"/>
      <c r="X2" s="228"/>
      <c r="Y2" s="228"/>
      <c r="Z2" s="273">
        <f>①入力シート!D2</f>
        <v>0</v>
      </c>
      <c r="AA2" s="228"/>
      <c r="AB2" s="228"/>
      <c r="AC2" s="228"/>
      <c r="AD2" s="228"/>
      <c r="AE2" s="228">
        <f>①入力シート!D1</f>
        <v>0</v>
      </c>
      <c r="AF2" s="228"/>
      <c r="AG2" s="228"/>
      <c r="AH2" s="228"/>
      <c r="AI2" s="228"/>
      <c r="AJ2" s="228"/>
      <c r="AK2" s="228"/>
      <c r="AL2" s="228"/>
      <c r="AM2" s="228"/>
      <c r="AN2" s="228"/>
      <c r="AO2" s="228"/>
      <c r="AP2" s="228"/>
      <c r="AQ2" s="228"/>
      <c r="AR2" s="228"/>
      <c r="AS2" s="228"/>
      <c r="AT2" s="228" t="s">
        <v>112</v>
      </c>
      <c r="AU2" s="228"/>
      <c r="AV2" s="228"/>
      <c r="AW2" s="228"/>
      <c r="AX2" s="228"/>
      <c r="AY2" s="265"/>
      <c r="AZ2" s="265"/>
      <c r="BA2" s="265"/>
      <c r="BB2" s="265"/>
      <c r="BC2" s="265"/>
      <c r="BD2" s="265"/>
      <c r="BE2" s="265"/>
      <c r="BF2" s="265"/>
      <c r="BG2" s="265"/>
    </row>
    <row r="3" spans="1:68" x14ac:dyDescent="0.15">
      <c r="A3" s="228"/>
      <c r="B3" s="228"/>
      <c r="C3" s="228"/>
      <c r="D3" s="228"/>
      <c r="E3" s="228"/>
      <c r="F3" s="228"/>
      <c r="G3" s="228"/>
      <c r="H3" s="228"/>
      <c r="I3" s="228"/>
      <c r="J3" s="228"/>
      <c r="K3" s="228"/>
      <c r="L3" s="228"/>
      <c r="M3" s="228"/>
      <c r="N3" s="228"/>
      <c r="O3" s="228"/>
      <c r="P3" s="228"/>
      <c r="Q3" s="228"/>
      <c r="R3" s="228"/>
      <c r="S3" s="228"/>
      <c r="T3" s="228"/>
      <c r="U3" s="228"/>
      <c r="V3" s="228"/>
      <c r="W3" s="228"/>
      <c r="X3" s="228"/>
      <c r="Y3" s="228"/>
      <c r="Z3" s="228"/>
      <c r="AA3" s="228"/>
      <c r="AB3" s="228"/>
      <c r="AC3" s="228"/>
      <c r="AD3" s="228"/>
      <c r="AE3" s="228"/>
      <c r="AF3" s="228"/>
      <c r="AG3" s="228"/>
      <c r="AH3" s="228"/>
      <c r="AI3" s="228"/>
      <c r="AJ3" s="228"/>
      <c r="AK3" s="228"/>
      <c r="AL3" s="228"/>
      <c r="AM3" s="228"/>
      <c r="AN3" s="228"/>
      <c r="AO3" s="228"/>
      <c r="AP3" s="228"/>
      <c r="AQ3" s="228"/>
      <c r="AR3" s="228"/>
      <c r="AS3" s="228"/>
      <c r="AT3" s="228"/>
      <c r="AU3" s="228"/>
      <c r="AV3" s="228"/>
      <c r="AW3" s="228"/>
      <c r="AX3" s="228"/>
      <c r="AY3" s="265"/>
      <c r="AZ3" s="265"/>
      <c r="BA3" s="265"/>
      <c r="BB3" s="265"/>
      <c r="BC3" s="265"/>
      <c r="BD3" s="265"/>
      <c r="BE3" s="265"/>
      <c r="BF3" s="265"/>
      <c r="BG3" s="265"/>
    </row>
    <row r="4" spans="1:68" x14ac:dyDescent="0.15">
      <c r="A4" s="228"/>
      <c r="B4" s="228"/>
      <c r="C4" s="228"/>
      <c r="D4" s="228"/>
      <c r="E4" s="228"/>
      <c r="F4" s="228"/>
      <c r="G4" s="228"/>
      <c r="H4" s="228"/>
      <c r="I4" s="228"/>
      <c r="J4" s="228"/>
      <c r="K4" s="228"/>
      <c r="L4" s="228"/>
      <c r="M4" s="228"/>
      <c r="N4" s="228"/>
      <c r="O4" s="228"/>
      <c r="P4" s="228"/>
      <c r="Q4" s="228"/>
      <c r="R4" s="228"/>
      <c r="S4" s="228"/>
      <c r="T4" s="228"/>
      <c r="U4" s="228"/>
      <c r="V4" s="228"/>
      <c r="W4" s="228"/>
      <c r="X4" s="228"/>
      <c r="Y4" s="228"/>
      <c r="Z4" s="228"/>
      <c r="AA4" s="228"/>
      <c r="AB4" s="228"/>
      <c r="AC4" s="228"/>
      <c r="AD4" s="228"/>
      <c r="AE4" s="228"/>
      <c r="AF4" s="228"/>
      <c r="AG4" s="228"/>
      <c r="AH4" s="228"/>
      <c r="AI4" s="228"/>
      <c r="AJ4" s="228"/>
      <c r="AK4" s="228"/>
      <c r="AL4" s="228"/>
      <c r="AM4" s="228"/>
      <c r="AN4" s="228"/>
      <c r="AO4" s="228"/>
      <c r="AP4" s="228"/>
      <c r="AQ4" s="228"/>
      <c r="AR4" s="228"/>
      <c r="AS4" s="228"/>
      <c r="AT4" s="228"/>
      <c r="AU4" s="228"/>
      <c r="AV4" s="228"/>
      <c r="AW4" s="228"/>
      <c r="AX4" s="228"/>
      <c r="AY4" s="265"/>
      <c r="AZ4" s="265"/>
      <c r="BA4" s="265"/>
      <c r="BB4" s="265"/>
      <c r="BC4" s="265"/>
      <c r="BD4" s="265"/>
      <c r="BE4" s="265"/>
      <c r="BF4" s="265"/>
      <c r="BG4" s="265"/>
    </row>
    <row r="5" spans="1:68" x14ac:dyDescent="0.15">
      <c r="A5" s="247" t="s">
        <v>111</v>
      </c>
      <c r="B5" s="221"/>
      <c r="C5" s="221"/>
      <c r="D5" s="221"/>
      <c r="E5" s="221"/>
      <c r="F5" s="221"/>
      <c r="G5" s="269" t="s">
        <v>165</v>
      </c>
      <c r="H5" s="269"/>
      <c r="I5" s="269"/>
      <c r="J5" s="303" t="s">
        <v>166</v>
      </c>
      <c r="K5" s="303"/>
      <c r="L5" s="303"/>
      <c r="M5" s="303"/>
      <c r="N5" s="303"/>
      <c r="O5" s="303"/>
      <c r="P5" s="303"/>
      <c r="Q5" s="303"/>
      <c r="R5" s="303"/>
      <c r="S5" s="303"/>
      <c r="T5" s="303"/>
      <c r="U5" s="6"/>
      <c r="BG5" s="2"/>
    </row>
    <row r="6" spans="1:68" x14ac:dyDescent="0.15">
      <c r="A6" s="232" t="s">
        <v>110</v>
      </c>
      <c r="B6" s="222"/>
      <c r="C6" s="222"/>
      <c r="D6" s="222"/>
      <c r="E6" s="222"/>
      <c r="F6" s="222"/>
      <c r="G6" s="270" t="s">
        <v>167</v>
      </c>
      <c r="H6" s="270"/>
      <c r="I6" s="270"/>
      <c r="J6" s="304" t="s">
        <v>168</v>
      </c>
      <c r="K6" s="304"/>
      <c r="L6" s="304"/>
      <c r="M6" s="304"/>
      <c r="N6" s="304"/>
      <c r="O6" s="304"/>
      <c r="P6" s="304"/>
      <c r="Q6" s="304"/>
      <c r="R6" s="304"/>
      <c r="S6" s="304"/>
      <c r="T6" s="304"/>
      <c r="BG6" s="3"/>
    </row>
    <row r="7" spans="1:68" x14ac:dyDescent="0.15">
      <c r="A7" s="232" t="s">
        <v>109</v>
      </c>
      <c r="B7" s="222"/>
      <c r="C7" s="222"/>
      <c r="D7" s="222"/>
      <c r="E7" s="222"/>
      <c r="F7" s="222"/>
      <c r="G7" s="270" t="s">
        <v>169</v>
      </c>
      <c r="H7" s="270"/>
      <c r="I7" s="270"/>
      <c r="J7" s="304" t="s">
        <v>170</v>
      </c>
      <c r="K7" s="304"/>
      <c r="L7" s="304"/>
      <c r="M7" s="304"/>
      <c r="N7" s="304"/>
      <c r="O7" s="304"/>
      <c r="P7" s="304"/>
      <c r="Q7" s="304"/>
      <c r="R7" s="304"/>
      <c r="S7" s="304"/>
      <c r="T7" s="304"/>
      <c r="BG7" s="3"/>
      <c r="BL7" s="109" t="s">
        <v>248</v>
      </c>
      <c r="BM7" s="1" t="s">
        <v>249</v>
      </c>
      <c r="BO7">
        <v>20130006</v>
      </c>
      <c r="BP7" t="s">
        <v>251</v>
      </c>
    </row>
    <row r="8" spans="1:68" x14ac:dyDescent="0.15">
      <c r="A8" s="232" t="s">
        <v>108</v>
      </c>
      <c r="B8" s="222"/>
      <c r="C8" s="222"/>
      <c r="D8" s="222"/>
      <c r="E8" s="222"/>
      <c r="F8" s="222"/>
      <c r="G8" s="271" t="s">
        <v>248</v>
      </c>
      <c r="H8" s="271"/>
      <c r="I8" s="271"/>
      <c r="J8" s="305" t="str">
        <f>VLOOKUP(G8,$BL$7:$BM$10,2,FALSE)</f>
        <v>小学校費</v>
      </c>
      <c r="K8" s="305"/>
      <c r="L8" s="305"/>
      <c r="M8" s="305"/>
      <c r="N8" s="305"/>
      <c r="O8" s="305"/>
      <c r="P8" s="305"/>
      <c r="Q8" s="305"/>
      <c r="R8" s="305"/>
      <c r="S8" s="305"/>
      <c r="T8" s="305"/>
      <c r="BG8" s="3"/>
      <c r="BL8" s="109" t="s">
        <v>250</v>
      </c>
      <c r="BM8" s="1" t="s">
        <v>175</v>
      </c>
      <c r="BO8">
        <v>20130007</v>
      </c>
      <c r="BP8" t="s">
        <v>252</v>
      </c>
    </row>
    <row r="9" spans="1:68" x14ac:dyDescent="0.15">
      <c r="A9" s="232" t="s">
        <v>107</v>
      </c>
      <c r="B9" s="222"/>
      <c r="C9" s="222"/>
      <c r="D9" s="222"/>
      <c r="E9" s="222"/>
      <c r="F9" s="222"/>
      <c r="G9" s="272" t="str">
        <f>IF(OR(G8="02",G8="03",G8="04"),"01","02")</f>
        <v>01</v>
      </c>
      <c r="H9" s="272"/>
      <c r="I9" s="272"/>
      <c r="J9" s="306" t="str">
        <f>IF(J8="","",IF(OR(J8="小学校費",J8="中学校費"),"教職員費",IF(J8="高等学校費","高等学校総務費","学校管理費")))</f>
        <v>教職員費</v>
      </c>
      <c r="K9" s="306"/>
      <c r="L9" s="306"/>
      <c r="M9" s="306"/>
      <c r="N9" s="306"/>
      <c r="O9" s="306"/>
      <c r="P9" s="306"/>
      <c r="Q9" s="306"/>
      <c r="R9" s="306"/>
      <c r="S9" s="306"/>
      <c r="T9" s="306"/>
      <c r="BG9" s="3"/>
      <c r="BL9" s="109" t="s">
        <v>255</v>
      </c>
      <c r="BM9" s="1" t="s">
        <v>256</v>
      </c>
      <c r="BO9">
        <v>20130008</v>
      </c>
      <c r="BP9" t="s">
        <v>257</v>
      </c>
    </row>
    <row r="10" spans="1:68" x14ac:dyDescent="0.15">
      <c r="A10" s="232" t="s">
        <v>106</v>
      </c>
      <c r="B10" s="222"/>
      <c r="C10" s="222"/>
      <c r="D10" s="222"/>
      <c r="E10" s="222"/>
      <c r="F10" s="222"/>
      <c r="G10" s="270" t="s">
        <v>264</v>
      </c>
      <c r="H10" s="270"/>
      <c r="I10" s="270"/>
      <c r="J10" s="304" t="s">
        <v>171</v>
      </c>
      <c r="K10" s="304"/>
      <c r="L10" s="304"/>
      <c r="M10" s="304"/>
      <c r="N10" s="304"/>
      <c r="O10" s="304"/>
      <c r="P10" s="304"/>
      <c r="Q10" s="304"/>
      <c r="R10" s="304"/>
      <c r="S10" s="304"/>
      <c r="T10" s="304"/>
      <c r="BG10" s="3"/>
      <c r="BL10" s="109" t="s">
        <v>258</v>
      </c>
      <c r="BM10" s="1" t="s">
        <v>259</v>
      </c>
      <c r="BO10">
        <v>20070007</v>
      </c>
      <c r="BP10" t="s">
        <v>260</v>
      </c>
    </row>
    <row r="11" spans="1:68" x14ac:dyDescent="0.15">
      <c r="A11" s="232" t="s">
        <v>105</v>
      </c>
      <c r="B11" s="222"/>
      <c r="C11" s="222"/>
      <c r="D11" s="222"/>
      <c r="E11" s="222"/>
      <c r="F11" s="222"/>
      <c r="G11" s="272">
        <f>IF(G8="","",IF(G8="02",BO7,IF(G8="03",BO8,IF(G8="04",BO9,BO10))))</f>
        <v>20130006</v>
      </c>
      <c r="H11" s="272"/>
      <c r="I11" s="272"/>
      <c r="J11" s="304" t="str">
        <f>VLOOKUP(G11,リストデータ!E13:F17,2,0)</f>
        <v>小学校教職員費</v>
      </c>
      <c r="K11" s="304"/>
      <c r="L11" s="304"/>
      <c r="M11" s="304"/>
      <c r="N11" s="304"/>
      <c r="O11" s="304"/>
      <c r="P11" s="304"/>
      <c r="Q11" s="304"/>
      <c r="R11" s="304"/>
      <c r="S11" s="304"/>
      <c r="T11" s="304"/>
      <c r="BG11" s="3"/>
      <c r="BL11" s="109"/>
    </row>
    <row r="12" spans="1:68" x14ac:dyDescent="0.15">
      <c r="A12" s="249" t="s">
        <v>104</v>
      </c>
      <c r="B12" s="219"/>
      <c r="C12" s="219"/>
      <c r="D12" s="219"/>
      <c r="E12" s="219"/>
      <c r="F12" s="219"/>
      <c r="G12" s="302"/>
      <c r="H12" s="302"/>
      <c r="I12" s="302"/>
      <c r="J12" s="307"/>
      <c r="K12" s="307"/>
      <c r="L12" s="307"/>
      <c r="M12" s="307"/>
      <c r="N12" s="307"/>
      <c r="O12" s="307"/>
      <c r="P12" s="307"/>
      <c r="Q12" s="307"/>
      <c r="R12" s="307"/>
      <c r="S12" s="307"/>
      <c r="T12" s="307"/>
      <c r="BG12" s="4"/>
      <c r="BL12" s="109" t="s">
        <v>174</v>
      </c>
      <c r="BM12" s="1" t="s">
        <v>221</v>
      </c>
    </row>
    <row r="13" spans="1:68" x14ac:dyDescent="0.15">
      <c r="A13" s="228" t="s">
        <v>100</v>
      </c>
      <c r="B13" s="228"/>
      <c r="C13" s="228"/>
      <c r="D13" s="228"/>
      <c r="E13" s="228"/>
      <c r="F13" s="268" t="str">
        <f>①入力シート!D11</f>
        <v>採用・派遣に伴う移転</v>
      </c>
      <c r="G13" s="268"/>
      <c r="H13" s="268"/>
      <c r="I13" s="268"/>
      <c r="J13" s="268"/>
      <c r="K13" s="268"/>
      <c r="L13" s="268"/>
      <c r="M13" s="268"/>
      <c r="N13" s="268"/>
      <c r="O13" s="268"/>
      <c r="P13" s="268"/>
      <c r="Q13" s="268"/>
      <c r="R13" s="268"/>
      <c r="S13" s="268"/>
      <c r="T13" s="268"/>
      <c r="U13" s="228" t="s">
        <v>101</v>
      </c>
      <c r="V13" s="228"/>
      <c r="W13" s="228"/>
      <c r="X13" s="228"/>
      <c r="Y13" s="228"/>
      <c r="Z13" s="228"/>
      <c r="AA13" s="267">
        <f>①入力シート!D13</f>
        <v>0</v>
      </c>
      <c r="AB13" s="267"/>
      <c r="AC13" s="267"/>
      <c r="AD13" s="267"/>
      <c r="AE13" s="267"/>
      <c r="AF13" s="267"/>
      <c r="AG13" s="267"/>
      <c r="AH13" s="228" t="s">
        <v>102</v>
      </c>
      <c r="AI13" s="228"/>
      <c r="AJ13" s="228"/>
      <c r="AK13" s="228"/>
      <c r="AL13" s="228"/>
      <c r="AM13" s="228"/>
      <c r="AN13" s="267">
        <f>①入力シート!D14</f>
        <v>0</v>
      </c>
      <c r="AO13" s="267"/>
      <c r="AP13" s="267"/>
      <c r="AQ13" s="267"/>
      <c r="AR13" s="267"/>
      <c r="AS13" s="267"/>
      <c r="AT13" s="267"/>
      <c r="AU13" s="228" t="s">
        <v>103</v>
      </c>
      <c r="AV13" s="228"/>
      <c r="AW13" s="228"/>
      <c r="AX13" s="228"/>
      <c r="AY13" s="228"/>
      <c r="AZ13" s="228"/>
      <c r="BA13" s="267">
        <f>①入力シート!D15</f>
        <v>0</v>
      </c>
      <c r="BB13" s="267"/>
      <c r="BC13" s="267"/>
      <c r="BD13" s="267"/>
      <c r="BE13" s="267"/>
      <c r="BF13" s="267"/>
      <c r="BG13" s="267"/>
      <c r="BL13" s="109" t="s">
        <v>173</v>
      </c>
      <c r="BM13" s="1" t="s">
        <v>222</v>
      </c>
    </row>
    <row r="14" spans="1:68" x14ac:dyDescent="0.15">
      <c r="A14" s="228" t="s">
        <v>58</v>
      </c>
      <c r="B14" s="228"/>
      <c r="C14" s="228"/>
      <c r="D14" s="228" t="s">
        <v>59</v>
      </c>
      <c r="E14" s="228"/>
      <c r="F14" s="228" t="s">
        <v>93</v>
      </c>
      <c r="G14" s="228"/>
      <c r="H14" s="228"/>
      <c r="I14" s="250">
        <f>①入力シート!D20</f>
        <v>0</v>
      </c>
      <c r="J14" s="250"/>
      <c r="K14" s="250"/>
      <c r="L14" s="250"/>
      <c r="M14" s="250"/>
      <c r="N14" s="250"/>
      <c r="O14" s="250"/>
      <c r="P14" s="250"/>
      <c r="Q14" s="250"/>
      <c r="R14" s="250"/>
      <c r="S14" s="250"/>
      <c r="T14" s="250"/>
      <c r="U14" s="250"/>
      <c r="V14" s="250"/>
      <c r="W14" s="250"/>
      <c r="X14" s="250"/>
      <c r="Y14" s="250"/>
      <c r="Z14" s="250"/>
      <c r="AA14" s="250"/>
      <c r="AB14" s="250"/>
      <c r="AC14" s="250"/>
      <c r="AD14" s="250"/>
      <c r="AE14" s="250"/>
      <c r="AF14" s="250"/>
      <c r="AG14" s="250"/>
      <c r="AH14" s="250"/>
      <c r="AI14" s="250"/>
      <c r="AJ14" s="228" t="s">
        <v>99</v>
      </c>
      <c r="AK14" s="228"/>
      <c r="AL14" s="228"/>
      <c r="AM14" s="250">
        <f>①入力シート!G20</f>
        <v>0</v>
      </c>
      <c r="AN14" s="250"/>
      <c r="AO14" s="250"/>
      <c r="AP14" s="250"/>
      <c r="AQ14" s="250"/>
      <c r="AR14" s="250"/>
      <c r="AS14" s="250"/>
      <c r="AT14" s="250"/>
      <c r="AU14" s="250"/>
      <c r="AV14" s="250"/>
      <c r="AW14" s="250"/>
      <c r="AX14" s="250"/>
      <c r="AY14" s="250"/>
      <c r="AZ14" s="250"/>
      <c r="BA14" s="250"/>
      <c r="BB14" s="250"/>
      <c r="BC14" s="250"/>
      <c r="BD14" s="250"/>
      <c r="BE14" s="250"/>
      <c r="BF14" s="250"/>
      <c r="BG14" s="250"/>
      <c r="BL14" s="109" t="s">
        <v>173</v>
      </c>
      <c r="BM14" s="1" t="s">
        <v>261</v>
      </c>
    </row>
    <row r="15" spans="1:68" x14ac:dyDescent="0.15">
      <c r="A15" s="228"/>
      <c r="B15" s="228"/>
      <c r="C15" s="228"/>
      <c r="D15" s="228" t="s">
        <v>60</v>
      </c>
      <c r="E15" s="228"/>
      <c r="F15" s="228" t="s">
        <v>93</v>
      </c>
      <c r="G15" s="228"/>
      <c r="H15" s="228"/>
      <c r="I15" s="250">
        <f>①入力シート!D21</f>
        <v>0</v>
      </c>
      <c r="J15" s="250"/>
      <c r="K15" s="250"/>
      <c r="L15" s="250"/>
      <c r="M15" s="250"/>
      <c r="N15" s="250"/>
      <c r="O15" s="250"/>
      <c r="P15" s="250"/>
      <c r="Q15" s="250"/>
      <c r="R15" s="250"/>
      <c r="S15" s="250"/>
      <c r="T15" s="250"/>
      <c r="U15" s="250"/>
      <c r="V15" s="250"/>
      <c r="W15" s="250"/>
      <c r="X15" s="250"/>
      <c r="Y15" s="250"/>
      <c r="Z15" s="250"/>
      <c r="AA15" s="250"/>
      <c r="AB15" s="250"/>
      <c r="AC15" s="250"/>
      <c r="AD15" s="250"/>
      <c r="AE15" s="250"/>
      <c r="AF15" s="250"/>
      <c r="AG15" s="250"/>
      <c r="AH15" s="250"/>
      <c r="AI15" s="250"/>
      <c r="AJ15" s="228" t="s">
        <v>99</v>
      </c>
      <c r="AK15" s="228"/>
      <c r="AL15" s="228"/>
      <c r="AM15" s="250">
        <f>①入力シート!G21</f>
        <v>0</v>
      </c>
      <c r="AN15" s="250"/>
      <c r="AO15" s="250"/>
      <c r="AP15" s="250"/>
      <c r="AQ15" s="250"/>
      <c r="AR15" s="250"/>
      <c r="AS15" s="250"/>
      <c r="AT15" s="250"/>
      <c r="AU15" s="250"/>
      <c r="AV15" s="250"/>
      <c r="AW15" s="250"/>
      <c r="AX15" s="250"/>
      <c r="AY15" s="250"/>
      <c r="AZ15" s="250"/>
      <c r="BA15" s="250"/>
      <c r="BB15" s="250"/>
      <c r="BC15" s="250"/>
      <c r="BD15" s="250"/>
      <c r="BE15" s="250"/>
      <c r="BF15" s="250"/>
      <c r="BG15" s="250"/>
    </row>
    <row r="16" spans="1:68" x14ac:dyDescent="0.15">
      <c r="A16" s="228" t="s">
        <v>98</v>
      </c>
      <c r="B16" s="228"/>
      <c r="C16" s="228"/>
      <c r="D16" s="228"/>
      <c r="E16" s="228"/>
      <c r="F16" s="250">
        <f>①入力シート!D17</f>
        <v>0</v>
      </c>
      <c r="G16" s="250"/>
      <c r="H16" s="250"/>
      <c r="I16" s="250"/>
      <c r="J16" s="250"/>
      <c r="K16" s="250"/>
      <c r="L16" s="250"/>
      <c r="M16" s="250"/>
      <c r="N16" s="250"/>
      <c r="O16" s="250"/>
      <c r="P16" s="250"/>
      <c r="Q16" s="250"/>
      <c r="R16" s="250"/>
      <c r="S16" s="250"/>
      <c r="T16" s="250"/>
      <c r="U16" s="250"/>
      <c r="V16" s="250"/>
      <c r="W16" s="250"/>
      <c r="X16" s="250"/>
      <c r="Y16" s="250"/>
      <c r="Z16" s="250"/>
      <c r="AA16" s="250"/>
      <c r="AB16" s="250"/>
      <c r="AC16" s="250"/>
      <c r="AD16" s="250"/>
      <c r="AE16" s="228" t="s">
        <v>97</v>
      </c>
      <c r="AF16" s="228"/>
      <c r="AG16" s="228"/>
      <c r="AH16" s="228"/>
      <c r="AI16" s="228"/>
      <c r="AJ16" s="250" t="str">
        <f>IF(①入力シート!D27="扶養親族なし","単身","扶養親族あり")</f>
        <v>単身</v>
      </c>
      <c r="AK16" s="250"/>
      <c r="AL16" s="250"/>
      <c r="AM16" s="250"/>
      <c r="AN16" s="250"/>
      <c r="AO16" s="250"/>
      <c r="AP16" s="250"/>
      <c r="AQ16" s="221" t="s">
        <v>113</v>
      </c>
      <c r="AR16" s="221"/>
      <c r="AS16" s="221"/>
      <c r="AT16" s="221"/>
      <c r="AU16" s="221"/>
      <c r="AV16" s="221"/>
      <c r="AW16" s="221"/>
      <c r="AX16" s="221"/>
      <c r="AY16" s="221"/>
      <c r="AZ16" s="221"/>
      <c r="BA16" s="221"/>
      <c r="BB16" s="221"/>
      <c r="BC16" s="221"/>
      <c r="BD16" s="221"/>
      <c r="BE16" s="221"/>
      <c r="BF16" s="221"/>
      <c r="BG16" s="266"/>
    </row>
    <row r="17" spans="1:59" x14ac:dyDescent="0.15">
      <c r="A17" s="228" t="s">
        <v>95</v>
      </c>
      <c r="B17" s="228"/>
      <c r="C17" s="228"/>
      <c r="D17" s="228"/>
      <c r="E17" s="228"/>
      <c r="F17" s="250">
        <f>①入力シート!D18</f>
        <v>0</v>
      </c>
      <c r="G17" s="250"/>
      <c r="H17" s="250"/>
      <c r="I17" s="250"/>
      <c r="J17" s="250"/>
      <c r="K17" s="250"/>
      <c r="L17" s="250"/>
      <c r="M17" s="250"/>
      <c r="N17" s="250"/>
      <c r="O17" s="250"/>
      <c r="P17" s="250"/>
      <c r="Q17" s="250"/>
      <c r="R17" s="250"/>
      <c r="S17" s="250"/>
      <c r="T17" s="250"/>
      <c r="U17" s="250"/>
      <c r="V17" s="250"/>
      <c r="W17" s="250"/>
      <c r="X17" s="250"/>
      <c r="Y17" s="250"/>
      <c r="Z17" s="250"/>
      <c r="AA17" s="250"/>
      <c r="AB17" s="250"/>
      <c r="AC17" s="250"/>
      <c r="AD17" s="250"/>
      <c r="AE17" s="228" t="s">
        <v>96</v>
      </c>
      <c r="AF17" s="228"/>
      <c r="AG17" s="228"/>
      <c r="AH17" s="228"/>
      <c r="AI17" s="228"/>
      <c r="AJ17" s="250" t="str">
        <f>①入力シート!D25</f>
        <v>その他</v>
      </c>
      <c r="AK17" s="250"/>
      <c r="AL17" s="250"/>
      <c r="AM17" s="250"/>
      <c r="AN17" s="250"/>
      <c r="AO17" s="250"/>
      <c r="AP17" s="251"/>
      <c r="AQ17" s="228" t="s">
        <v>113</v>
      </c>
      <c r="AR17" s="228"/>
      <c r="AS17" s="228"/>
      <c r="AT17" s="228"/>
      <c r="AU17" s="228"/>
      <c r="AV17" s="5"/>
      <c r="AW17" s="6"/>
      <c r="AX17" s="285">
        <f>SUM(AX30,AX39)</f>
        <v>82900</v>
      </c>
      <c r="AY17" s="221"/>
      <c r="AZ17" s="221"/>
      <c r="BA17" s="221"/>
      <c r="BB17" s="221"/>
      <c r="BC17" s="221"/>
      <c r="BD17" s="221"/>
      <c r="BE17" s="221"/>
      <c r="BF17" s="221" t="s">
        <v>71</v>
      </c>
      <c r="BG17" s="266"/>
    </row>
    <row r="18" spans="1:59" x14ac:dyDescent="0.15">
      <c r="A18" s="263" t="s">
        <v>94</v>
      </c>
      <c r="B18" s="263"/>
      <c r="C18" s="263"/>
      <c r="D18" s="263"/>
      <c r="E18" s="263"/>
      <c r="F18" s="263"/>
      <c r="G18" s="263"/>
      <c r="H18" s="263"/>
      <c r="I18" s="263"/>
      <c r="J18" s="263"/>
      <c r="K18" s="263"/>
      <c r="L18" s="263"/>
      <c r="M18" s="263"/>
      <c r="N18" s="263"/>
      <c r="O18" s="263"/>
      <c r="P18" s="263"/>
      <c r="Q18" s="263"/>
      <c r="R18" s="263"/>
      <c r="S18" s="263"/>
      <c r="T18" s="263"/>
      <c r="U18" s="263"/>
      <c r="V18" s="263"/>
      <c r="W18" s="263"/>
      <c r="X18" s="263"/>
      <c r="Y18" s="263"/>
      <c r="Z18" s="263"/>
      <c r="AA18" s="263"/>
      <c r="AB18" s="263"/>
      <c r="AC18" s="263"/>
      <c r="AD18" s="263"/>
      <c r="AE18" s="263"/>
      <c r="AF18" s="263"/>
      <c r="AG18" s="263"/>
      <c r="AH18" s="263"/>
      <c r="AI18" s="263"/>
      <c r="AJ18" s="263"/>
      <c r="AK18" s="263"/>
      <c r="AL18" s="263"/>
      <c r="AM18" s="263"/>
      <c r="AN18" s="263"/>
      <c r="AO18" s="263"/>
      <c r="AP18" s="264"/>
      <c r="AQ18" s="228"/>
      <c r="AR18" s="228"/>
      <c r="AS18" s="228"/>
      <c r="AT18" s="228"/>
      <c r="AU18" s="228"/>
      <c r="AV18" s="7"/>
      <c r="AW18" s="8"/>
      <c r="AX18" s="219"/>
      <c r="AY18" s="219"/>
      <c r="AZ18" s="219"/>
      <c r="BA18" s="219"/>
      <c r="BB18" s="219"/>
      <c r="BC18" s="219"/>
      <c r="BD18" s="219"/>
      <c r="BE18" s="219"/>
      <c r="BF18" s="219"/>
      <c r="BG18" s="278"/>
    </row>
    <row r="19" spans="1:59" x14ac:dyDescent="0.15">
      <c r="A19" s="228" t="s">
        <v>93</v>
      </c>
      <c r="B19" s="228"/>
      <c r="C19" s="228"/>
      <c r="D19" s="228"/>
      <c r="E19" s="228"/>
      <c r="F19" s="250">
        <f>I15</f>
        <v>0</v>
      </c>
      <c r="G19" s="250"/>
      <c r="H19" s="250"/>
      <c r="I19" s="250"/>
      <c r="J19" s="250"/>
      <c r="K19" s="250"/>
      <c r="L19" s="250"/>
      <c r="M19" s="250"/>
      <c r="N19" s="250"/>
      <c r="O19" s="250"/>
      <c r="P19" s="250"/>
      <c r="Q19" s="250"/>
      <c r="R19" s="250"/>
      <c r="S19" s="250"/>
      <c r="T19" s="250"/>
      <c r="U19" s="250"/>
      <c r="V19" s="250"/>
      <c r="W19" s="250"/>
      <c r="X19" s="250"/>
      <c r="Y19" s="250"/>
      <c r="Z19" s="250"/>
      <c r="AA19" s="250"/>
      <c r="AB19" s="250"/>
      <c r="AC19" s="250"/>
      <c r="AD19" s="250"/>
      <c r="AE19" s="250"/>
      <c r="AF19" s="250"/>
      <c r="AG19" s="250"/>
      <c r="AH19" s="250"/>
      <c r="AI19" s="250"/>
      <c r="AJ19" s="250"/>
      <c r="AK19" s="250"/>
      <c r="AL19" s="250"/>
      <c r="AM19" s="250"/>
      <c r="AN19" s="250"/>
      <c r="AO19" s="250"/>
      <c r="AP19" s="251"/>
      <c r="AQ19" s="228" t="s">
        <v>114</v>
      </c>
      <c r="AR19" s="228"/>
      <c r="AS19" s="228"/>
      <c r="AT19" s="228"/>
      <c r="AU19" s="228"/>
      <c r="AV19" s="9"/>
      <c r="AW19" s="9"/>
      <c r="AX19" s="286"/>
      <c r="AY19" s="286"/>
      <c r="AZ19" s="286"/>
      <c r="BA19" s="286"/>
      <c r="BB19" s="286"/>
      <c r="BC19" s="286"/>
      <c r="BD19" s="286"/>
      <c r="BE19" s="286"/>
      <c r="BF19" s="222" t="s">
        <v>71</v>
      </c>
      <c r="BG19" s="277"/>
    </row>
    <row r="20" spans="1:59" x14ac:dyDescent="0.15">
      <c r="A20" s="228" t="s">
        <v>92</v>
      </c>
      <c r="B20" s="228"/>
      <c r="C20" s="228"/>
      <c r="D20" s="228"/>
      <c r="E20" s="228"/>
      <c r="F20" s="250">
        <f>①入力シート!D7</f>
        <v>0</v>
      </c>
      <c r="G20" s="250"/>
      <c r="H20" s="250"/>
      <c r="I20" s="250"/>
      <c r="J20" s="250"/>
      <c r="K20" s="250"/>
      <c r="L20" s="250"/>
      <c r="M20" s="250"/>
      <c r="N20" s="250"/>
      <c r="O20" s="250"/>
      <c r="P20" s="250"/>
      <c r="Q20" s="250"/>
      <c r="R20" s="250"/>
      <c r="S20" s="250"/>
      <c r="T20" s="250"/>
      <c r="U20" s="250"/>
      <c r="V20" s="250"/>
      <c r="W20" s="228" t="s">
        <v>91</v>
      </c>
      <c r="X20" s="228"/>
      <c r="Y20" s="228"/>
      <c r="Z20" s="228"/>
      <c r="AA20" s="228"/>
      <c r="AB20" s="250">
        <f>①入力シート!D9</f>
        <v>0</v>
      </c>
      <c r="AC20" s="250"/>
      <c r="AD20" s="250"/>
      <c r="AE20" s="250"/>
      <c r="AF20" s="250"/>
      <c r="AG20" s="250"/>
      <c r="AH20" s="250"/>
      <c r="AI20" s="250"/>
      <c r="AJ20" s="250"/>
      <c r="AK20" s="250"/>
      <c r="AL20" s="250"/>
      <c r="AM20" s="250"/>
      <c r="AN20" s="250"/>
      <c r="AO20" s="250"/>
      <c r="AP20" s="251"/>
      <c r="AQ20" s="228"/>
      <c r="AR20" s="228"/>
      <c r="AS20" s="228"/>
      <c r="AT20" s="228"/>
      <c r="AU20" s="228"/>
      <c r="AV20" s="9"/>
      <c r="AW20" s="9"/>
      <c r="AX20" s="286"/>
      <c r="AY20" s="286"/>
      <c r="AZ20" s="286"/>
      <c r="BA20" s="286"/>
      <c r="BB20" s="286"/>
      <c r="BC20" s="286"/>
      <c r="BD20" s="286"/>
      <c r="BE20" s="286"/>
      <c r="BF20" s="222"/>
      <c r="BG20" s="277"/>
    </row>
    <row r="21" spans="1:59" x14ac:dyDescent="0.15">
      <c r="A21" s="231" t="s">
        <v>80</v>
      </c>
      <c r="B21" s="231"/>
      <c r="C21" s="228" t="s">
        <v>90</v>
      </c>
      <c r="D21" s="228"/>
      <c r="E21" s="228"/>
      <c r="F21" s="228"/>
      <c r="G21" s="228"/>
      <c r="H21" s="228"/>
      <c r="I21" s="253">
        <f>①入力シート!F107</f>
        <v>0</v>
      </c>
      <c r="J21" s="254"/>
      <c r="K21" s="254"/>
      <c r="L21" s="254"/>
      <c r="M21" s="254"/>
      <c r="N21" s="10" t="str">
        <f>IF(①入力シート!N107="データあり","～","")</f>
        <v/>
      </c>
      <c r="O21" s="254" t="str">
        <f>IF(①入力シート!N109="データあり",①入力シート!F109,"")</f>
        <v/>
      </c>
      <c r="P21" s="254"/>
      <c r="Q21" s="254"/>
      <c r="R21" s="254"/>
      <c r="S21" s="254"/>
      <c r="T21" s="10" t="str">
        <f>IF(①入力シート!N111="データあり","～","")</f>
        <v/>
      </c>
      <c r="U21" s="254" t="str">
        <f>IF(①入力シート!N111="データあり",①入力シート!F111,"")</f>
        <v/>
      </c>
      <c r="V21" s="254"/>
      <c r="W21" s="254"/>
      <c r="X21" s="254"/>
      <c r="Y21" s="254"/>
      <c r="Z21" s="10" t="str">
        <f>IF(①入力シート!N113="データあり","～","")</f>
        <v/>
      </c>
      <c r="AA21" s="254" t="str">
        <f>IF(①入力シート!N113="データあり",①入力シート!F113,"")</f>
        <v/>
      </c>
      <c r="AB21" s="254"/>
      <c r="AC21" s="254"/>
      <c r="AD21" s="254"/>
      <c r="AE21" s="254"/>
      <c r="AF21" s="10" t="str">
        <f>IF(①入力シート!N115="データあり","～","")</f>
        <v/>
      </c>
      <c r="AG21" s="254">
        <f>①入力シート!F115</f>
        <v>0</v>
      </c>
      <c r="AH21" s="254"/>
      <c r="AI21" s="254"/>
      <c r="AJ21" s="254"/>
      <c r="AK21" s="254"/>
      <c r="AL21" s="254" t="str">
        <f>"("&amp;①入力シート!H105&amp;")"</f>
        <v>(自家用車)</v>
      </c>
      <c r="AM21" s="254"/>
      <c r="AN21" s="254"/>
      <c r="AO21" s="254"/>
      <c r="AP21" s="255"/>
      <c r="AQ21" s="228" t="s">
        <v>115</v>
      </c>
      <c r="AR21" s="228"/>
      <c r="AS21" s="228"/>
      <c r="AT21" s="228"/>
      <c r="AU21" s="228"/>
      <c r="AV21" s="5"/>
      <c r="AW21" s="6"/>
      <c r="AX21" s="285">
        <f>AX17-AX19</f>
        <v>82900</v>
      </c>
      <c r="AY21" s="221"/>
      <c r="AZ21" s="221"/>
      <c r="BA21" s="221"/>
      <c r="BB21" s="221"/>
      <c r="BC21" s="221"/>
      <c r="BD21" s="221"/>
      <c r="BE21" s="221"/>
      <c r="BF21" s="221" t="s">
        <v>71</v>
      </c>
      <c r="BG21" s="266"/>
    </row>
    <row r="22" spans="1:59" x14ac:dyDescent="0.15">
      <c r="A22" s="231"/>
      <c r="B22" s="231"/>
      <c r="C22" s="228" t="s">
        <v>89</v>
      </c>
      <c r="D22" s="228"/>
      <c r="E22" s="228"/>
      <c r="F22" s="228"/>
      <c r="G22" s="228"/>
      <c r="H22" s="228"/>
      <c r="I22" s="252">
        <f>①入力シート!F120</f>
        <v>0</v>
      </c>
      <c r="J22" s="252"/>
      <c r="K22" s="252"/>
      <c r="L22" s="252"/>
      <c r="M22" s="252"/>
      <c r="N22" s="1" t="str">
        <f>IF(①入力シート!N120="データあり","～","")</f>
        <v/>
      </c>
      <c r="O22" s="252" t="str">
        <f>IF(①入力シート!N122="データあり",①入力シート!F122,"")</f>
        <v/>
      </c>
      <c r="P22" s="252"/>
      <c r="Q22" s="252"/>
      <c r="R22" s="252"/>
      <c r="S22" s="252"/>
      <c r="T22" s="1" t="str">
        <f>IF(①入力シート!N124="データあり","～","")</f>
        <v/>
      </c>
      <c r="U22" s="252" t="str">
        <f>IF(①入力シート!N124="データあり",①入力シート!F124,"")</f>
        <v/>
      </c>
      <c r="V22" s="252"/>
      <c r="W22" s="252"/>
      <c r="X22" s="252"/>
      <c r="Y22" s="252"/>
      <c r="Z22" s="1" t="str">
        <f>IF(①入力シート!N126="データあり","～","")</f>
        <v/>
      </c>
      <c r="AA22" s="252" t="str">
        <f>IF(①入力シート!N126="データあり",①入力シート!F126,"")</f>
        <v/>
      </c>
      <c r="AB22" s="252"/>
      <c r="AC22" s="252"/>
      <c r="AD22" s="252"/>
      <c r="AE22" s="252"/>
      <c r="AF22" s="1" t="str">
        <f>IF(①入力シート!N128="データあり","～","")</f>
        <v/>
      </c>
      <c r="AG22" s="252">
        <f>①入力シート!F128</f>
        <v>0</v>
      </c>
      <c r="AH22" s="252"/>
      <c r="AI22" s="252"/>
      <c r="AJ22" s="252"/>
      <c r="AK22" s="252"/>
      <c r="AL22" s="252" t="str">
        <f>"("&amp;①入力シート!H118&amp;")"</f>
        <v>(自家用車)</v>
      </c>
      <c r="AM22" s="252"/>
      <c r="AN22" s="252"/>
      <c r="AO22" s="252"/>
      <c r="AP22" s="252"/>
      <c r="AQ22" s="228"/>
      <c r="AR22" s="228"/>
      <c r="AS22" s="228"/>
      <c r="AT22" s="228"/>
      <c r="AU22" s="228"/>
      <c r="AV22" s="7"/>
      <c r="AW22" s="8"/>
      <c r="AX22" s="219"/>
      <c r="AY22" s="219"/>
      <c r="AZ22" s="219"/>
      <c r="BA22" s="219"/>
      <c r="BB22" s="219"/>
      <c r="BC22" s="219"/>
      <c r="BD22" s="219"/>
      <c r="BE22" s="219"/>
      <c r="BF22" s="219"/>
      <c r="BG22" s="278"/>
    </row>
    <row r="23" spans="1:59" x14ac:dyDescent="0.15">
      <c r="A23" s="231"/>
      <c r="B23" s="231"/>
      <c r="C23" s="228" t="s">
        <v>62</v>
      </c>
      <c r="D23" s="228"/>
      <c r="E23" s="228"/>
      <c r="F23" s="228"/>
      <c r="G23" s="228"/>
      <c r="H23" s="228"/>
      <c r="I23" s="228" t="s">
        <v>69</v>
      </c>
      <c r="J23" s="228"/>
      <c r="K23" s="228"/>
      <c r="L23" s="228"/>
      <c r="M23" s="228"/>
      <c r="N23" s="228"/>
      <c r="O23" s="228"/>
      <c r="P23" s="228"/>
      <c r="Q23" s="228"/>
      <c r="R23" s="228" t="s">
        <v>72</v>
      </c>
      <c r="S23" s="228"/>
      <c r="T23" s="228"/>
      <c r="U23" s="228"/>
      <c r="V23" s="228"/>
      <c r="W23" s="228"/>
      <c r="X23" s="228"/>
      <c r="Y23" s="228"/>
      <c r="Z23" s="228"/>
      <c r="AA23" s="228"/>
      <c r="AB23" s="228" t="s">
        <v>75</v>
      </c>
      <c r="AC23" s="228"/>
      <c r="AD23" s="228"/>
      <c r="AE23" s="228"/>
      <c r="AF23" s="228"/>
      <c r="AG23" s="228" t="s">
        <v>76</v>
      </c>
      <c r="AH23" s="228"/>
      <c r="AI23" s="228"/>
      <c r="AJ23" s="228"/>
      <c r="AK23" s="228"/>
      <c r="AL23" s="228" t="s">
        <v>79</v>
      </c>
      <c r="AM23" s="228"/>
      <c r="AN23" s="228"/>
      <c r="AO23" s="228"/>
      <c r="AP23" s="256"/>
      <c r="AQ23" s="228" t="s">
        <v>116</v>
      </c>
      <c r="AR23" s="228"/>
      <c r="AS23" s="228"/>
      <c r="AT23" s="228"/>
      <c r="AU23" s="228"/>
      <c r="AV23" s="9"/>
      <c r="AW23" s="9"/>
      <c r="AX23" s="222" t="s">
        <v>117</v>
      </c>
      <c r="AY23" s="222"/>
      <c r="AZ23" s="222"/>
      <c r="BA23" s="287">
        <f>AL29</f>
        <v>0</v>
      </c>
      <c r="BB23" s="288"/>
      <c r="BC23" s="288"/>
      <c r="BD23" s="222" t="s">
        <v>118</v>
      </c>
      <c r="BE23" s="222"/>
      <c r="BF23" s="222" t="s">
        <v>71</v>
      </c>
      <c r="BG23" s="277"/>
    </row>
    <row r="24" spans="1:59" x14ac:dyDescent="0.15">
      <c r="A24" s="231"/>
      <c r="B24" s="231"/>
      <c r="C24" s="228"/>
      <c r="D24" s="228"/>
      <c r="E24" s="228"/>
      <c r="F24" s="228"/>
      <c r="G24" s="228"/>
      <c r="H24" s="228"/>
      <c r="I24" s="228"/>
      <c r="J24" s="228"/>
      <c r="K24" s="228"/>
      <c r="L24" s="228"/>
      <c r="M24" s="228"/>
      <c r="N24" s="228"/>
      <c r="O24" s="228"/>
      <c r="P24" s="228"/>
      <c r="Q24" s="228"/>
      <c r="R24" s="228" t="s">
        <v>73</v>
      </c>
      <c r="S24" s="228"/>
      <c r="T24" s="228"/>
      <c r="U24" s="228"/>
      <c r="V24" s="228"/>
      <c r="W24" s="228" t="s">
        <v>74</v>
      </c>
      <c r="X24" s="228"/>
      <c r="Y24" s="228"/>
      <c r="Z24" s="228"/>
      <c r="AA24" s="228"/>
      <c r="AB24" s="228"/>
      <c r="AC24" s="228"/>
      <c r="AD24" s="228"/>
      <c r="AE24" s="228"/>
      <c r="AF24" s="228"/>
      <c r="AG24" s="228"/>
      <c r="AH24" s="228"/>
      <c r="AI24" s="228"/>
      <c r="AJ24" s="228"/>
      <c r="AK24" s="228"/>
      <c r="AL24" s="228"/>
      <c r="AM24" s="228"/>
      <c r="AN24" s="228"/>
      <c r="AO24" s="228"/>
      <c r="AP24" s="256"/>
      <c r="AQ24" s="228"/>
      <c r="AR24" s="228"/>
      <c r="AS24" s="228"/>
      <c r="AT24" s="228"/>
      <c r="AU24" s="228"/>
      <c r="AV24" s="9"/>
      <c r="AW24" s="9"/>
      <c r="AX24" s="229">
        <f>①入力シート!F132</f>
        <v>53500</v>
      </c>
      <c r="AY24" s="230"/>
      <c r="AZ24" s="230"/>
      <c r="BA24" s="230"/>
      <c r="BB24" s="230"/>
      <c r="BC24" s="230"/>
      <c r="BD24" s="230"/>
      <c r="BE24" s="230"/>
      <c r="BF24" s="222"/>
      <c r="BG24" s="277"/>
    </row>
    <row r="25" spans="1:59" x14ac:dyDescent="0.15">
      <c r="A25" s="231"/>
      <c r="B25" s="231"/>
      <c r="C25" s="228" t="s">
        <v>83</v>
      </c>
      <c r="D25" s="228"/>
      <c r="E25" s="228" t="s">
        <v>81</v>
      </c>
      <c r="F25" s="228"/>
      <c r="G25" s="228"/>
      <c r="H25" s="228"/>
      <c r="I25" s="232"/>
      <c r="J25" s="222"/>
      <c r="K25" s="222"/>
      <c r="L25" s="248">
        <f>VLOOKUP(①入力シート!$Q$45,①入力シート!$N$46:$T$50,2,0)</f>
        <v>0</v>
      </c>
      <c r="M25" s="248"/>
      <c r="N25" s="248"/>
      <c r="O25" s="248"/>
      <c r="P25" s="248"/>
      <c r="Q25" s="11" t="s">
        <v>70</v>
      </c>
      <c r="R25" s="239">
        <f>VLOOKUP(①入力シート!$Q$45,①入力シート!$N$46:$T$50,3,0)+VLOOKUP(①入力シート!$Q$45,①入力シート!$N$46:$T$50,7,0)</f>
        <v>0</v>
      </c>
      <c r="S25" s="240"/>
      <c r="T25" s="240"/>
      <c r="U25" s="240"/>
      <c r="V25" s="12" t="s">
        <v>70</v>
      </c>
      <c r="W25" s="248">
        <f>VLOOKUP(①入力シート!$Q$45,①入力シート!$N$46:$T$50,6,0)</f>
        <v>0</v>
      </c>
      <c r="X25" s="248"/>
      <c r="Y25" s="248"/>
      <c r="Z25" s="248"/>
      <c r="AA25" s="11" t="s">
        <v>70</v>
      </c>
      <c r="AB25" s="239">
        <f>VLOOKUP(①入力シート!$Q$45,①入力シート!$N$46:$T$50,4,0)</f>
        <v>0</v>
      </c>
      <c r="AC25" s="240"/>
      <c r="AD25" s="240"/>
      <c r="AE25" s="240"/>
      <c r="AF25" s="12" t="s">
        <v>70</v>
      </c>
      <c r="AG25" s="248">
        <f>VLOOKUP(①入力シート!$Q$45,①入力シート!$N$46:$T$50,5,0)</f>
        <v>0</v>
      </c>
      <c r="AH25" s="248"/>
      <c r="AI25" s="248"/>
      <c r="AJ25" s="248"/>
      <c r="AK25" s="11" t="s">
        <v>70</v>
      </c>
      <c r="AL25" s="239">
        <f>L25+(R25*4)+(W25*4)+(AB25*4)+AG25</f>
        <v>0</v>
      </c>
      <c r="AM25" s="240"/>
      <c r="AN25" s="240"/>
      <c r="AO25" s="240"/>
      <c r="AP25" s="6" t="s">
        <v>70</v>
      </c>
      <c r="AQ25" s="228" t="s">
        <v>77</v>
      </c>
      <c r="AR25" s="228"/>
      <c r="AS25" s="228"/>
      <c r="AT25" s="228"/>
      <c r="AU25" s="228"/>
      <c r="AV25" s="5"/>
      <c r="AW25" s="6"/>
      <c r="AX25" s="221" t="s">
        <v>119</v>
      </c>
      <c r="AY25" s="221"/>
      <c r="AZ25" s="221"/>
      <c r="BA25" s="279" t="str">
        <f>IF(AX26=1100,1,"")</f>
        <v/>
      </c>
      <c r="BB25" s="279"/>
      <c r="BC25" s="279"/>
      <c r="BD25" s="221" t="s">
        <v>120</v>
      </c>
      <c r="BE25" s="221"/>
      <c r="BF25" s="6"/>
      <c r="BG25" s="2"/>
    </row>
    <row r="26" spans="1:59" x14ac:dyDescent="0.15">
      <c r="A26" s="231"/>
      <c r="B26" s="231"/>
      <c r="C26" s="228"/>
      <c r="D26" s="228"/>
      <c r="E26" s="228" t="s">
        <v>82</v>
      </c>
      <c r="F26" s="228"/>
      <c r="G26" s="228"/>
      <c r="H26" s="228"/>
      <c r="I26" s="247" t="s">
        <v>85</v>
      </c>
      <c r="J26" s="221"/>
      <c r="K26" s="221"/>
      <c r="L26" s="242">
        <f>VLOOKUP(①入力シート!$Q$45,①入力シート!$Y$35:$AB$39,2,0)</f>
        <v>0</v>
      </c>
      <c r="M26" s="242"/>
      <c r="N26" s="242"/>
      <c r="O26" s="242"/>
      <c r="P26" s="242"/>
      <c r="Q26" s="6" t="s">
        <v>71</v>
      </c>
      <c r="R26" s="241">
        <f>VLOOKUP(①入力シート!$Q$45,①入力シート!$Y$46:$AF$54,4,0)+VLOOKUP(①入力シート!$Q$45,①入力シート!$Y$46:$AF$54,8,0)</f>
        <v>0</v>
      </c>
      <c r="S26" s="242"/>
      <c r="T26" s="242"/>
      <c r="U26" s="242"/>
      <c r="V26" s="266" t="s">
        <v>71</v>
      </c>
      <c r="W26" s="242">
        <f>VLOOKUP(①入力シート!$Q$45,①入力シート!$Y$46:$AF$54,7,0)</f>
        <v>0</v>
      </c>
      <c r="X26" s="242"/>
      <c r="Y26" s="242"/>
      <c r="Z26" s="242"/>
      <c r="AA26" s="221" t="s">
        <v>71</v>
      </c>
      <c r="AB26" s="241">
        <f>VLOOKUP(①入力シート!$Q$45,①入力シート!$Y$46:$AF$54,5,0)</f>
        <v>0</v>
      </c>
      <c r="AC26" s="242"/>
      <c r="AD26" s="242"/>
      <c r="AE26" s="242"/>
      <c r="AF26" s="274" t="s">
        <v>71</v>
      </c>
      <c r="AG26" s="242">
        <f>VLOOKUP(①入力シート!$Q$45,①入力シート!$Y$46:$AF$54,6,0)</f>
        <v>0</v>
      </c>
      <c r="AH26" s="242"/>
      <c r="AI26" s="242"/>
      <c r="AJ26" s="242"/>
      <c r="AK26" s="221" t="s">
        <v>71</v>
      </c>
      <c r="AL26" s="257">
        <f>SUM(L26:P28,R26,W26,AB26,AG26)</f>
        <v>0</v>
      </c>
      <c r="AM26" s="258"/>
      <c r="AN26" s="258"/>
      <c r="AO26" s="258"/>
      <c r="AP26" s="221" t="s">
        <v>71</v>
      </c>
      <c r="AQ26" s="228"/>
      <c r="AR26" s="228"/>
      <c r="AS26" s="228"/>
      <c r="AT26" s="228"/>
      <c r="AU26" s="228"/>
      <c r="AV26" s="7"/>
      <c r="AW26" s="8"/>
      <c r="AX26" s="246">
        <f>VLOOKUP(①入力シート!Q45,①入力シート!Y57:Z60,2,0)</f>
        <v>0</v>
      </c>
      <c r="AY26" s="246"/>
      <c r="AZ26" s="246"/>
      <c r="BA26" s="246"/>
      <c r="BB26" s="246"/>
      <c r="BC26" s="246"/>
      <c r="BD26" s="246"/>
      <c r="BE26" s="246"/>
      <c r="BF26" s="219" t="s">
        <v>71</v>
      </c>
      <c r="BG26" s="278"/>
    </row>
    <row r="27" spans="1:59" ht="13.5" customHeight="1" x14ac:dyDescent="0.15">
      <c r="A27" s="231"/>
      <c r="B27" s="231"/>
      <c r="C27" s="228"/>
      <c r="D27" s="228"/>
      <c r="E27" s="228"/>
      <c r="F27" s="228"/>
      <c r="G27" s="228"/>
      <c r="H27" s="228"/>
      <c r="I27" s="232" t="s">
        <v>86</v>
      </c>
      <c r="J27" s="222"/>
      <c r="K27" s="222"/>
      <c r="L27" s="244">
        <f>VLOOKUP(①入力シート!$Q$45,①入力シート!$Y$35:$AB$39,3,0)</f>
        <v>0</v>
      </c>
      <c r="M27" s="244"/>
      <c r="N27" s="244"/>
      <c r="O27" s="244"/>
      <c r="P27" s="244"/>
      <c r="Q27" s="9" t="s">
        <v>71</v>
      </c>
      <c r="R27" s="243"/>
      <c r="S27" s="244"/>
      <c r="T27" s="244"/>
      <c r="U27" s="244"/>
      <c r="V27" s="277"/>
      <c r="W27" s="244"/>
      <c r="X27" s="244"/>
      <c r="Y27" s="244"/>
      <c r="Z27" s="244"/>
      <c r="AA27" s="222"/>
      <c r="AB27" s="243"/>
      <c r="AC27" s="244"/>
      <c r="AD27" s="244"/>
      <c r="AE27" s="244"/>
      <c r="AF27" s="275"/>
      <c r="AG27" s="244"/>
      <c r="AH27" s="244"/>
      <c r="AI27" s="244"/>
      <c r="AJ27" s="244"/>
      <c r="AK27" s="222"/>
      <c r="AL27" s="259"/>
      <c r="AM27" s="230"/>
      <c r="AN27" s="230"/>
      <c r="AO27" s="230"/>
      <c r="AP27" s="222"/>
      <c r="AQ27" s="228" t="s">
        <v>78</v>
      </c>
      <c r="AR27" s="228"/>
      <c r="AS27" s="228"/>
      <c r="AT27" s="228"/>
      <c r="AU27" s="228"/>
      <c r="AV27" s="222" t="s">
        <v>121</v>
      </c>
      <c r="AW27" s="222"/>
      <c r="AX27" s="222"/>
      <c r="AY27" s="280">
        <v>9800</v>
      </c>
      <c r="AZ27" s="280"/>
      <c r="BA27" s="280"/>
      <c r="BB27" s="280"/>
      <c r="BC27" s="9" t="s">
        <v>123</v>
      </c>
      <c r="BD27" s="13">
        <f>AX29/AY27</f>
        <v>3</v>
      </c>
      <c r="BE27" s="9" t="s">
        <v>122</v>
      </c>
      <c r="BF27" s="9"/>
      <c r="BG27" s="3"/>
    </row>
    <row r="28" spans="1:59" x14ac:dyDescent="0.15">
      <c r="A28" s="231"/>
      <c r="B28" s="231"/>
      <c r="C28" s="228"/>
      <c r="D28" s="228"/>
      <c r="E28" s="228"/>
      <c r="F28" s="228"/>
      <c r="G28" s="228"/>
      <c r="H28" s="228"/>
      <c r="I28" s="249" t="s">
        <v>87</v>
      </c>
      <c r="J28" s="219"/>
      <c r="K28" s="219"/>
      <c r="L28" s="246">
        <f>VLOOKUP(①入力シート!$Q$45,①入力シート!$Y$35:$AB$39,4,0)</f>
        <v>0</v>
      </c>
      <c r="M28" s="246"/>
      <c r="N28" s="246"/>
      <c r="O28" s="246"/>
      <c r="P28" s="246"/>
      <c r="Q28" s="8" t="s">
        <v>71</v>
      </c>
      <c r="R28" s="245"/>
      <c r="S28" s="246"/>
      <c r="T28" s="246"/>
      <c r="U28" s="246"/>
      <c r="V28" s="278"/>
      <c r="W28" s="246"/>
      <c r="X28" s="246"/>
      <c r="Y28" s="246"/>
      <c r="Z28" s="246"/>
      <c r="AA28" s="219"/>
      <c r="AB28" s="245"/>
      <c r="AC28" s="246"/>
      <c r="AD28" s="246"/>
      <c r="AE28" s="246"/>
      <c r="AF28" s="276"/>
      <c r="AG28" s="246"/>
      <c r="AH28" s="246"/>
      <c r="AI28" s="246"/>
      <c r="AJ28" s="246"/>
      <c r="AK28" s="219"/>
      <c r="AL28" s="260"/>
      <c r="AM28" s="261"/>
      <c r="AN28" s="261"/>
      <c r="AO28" s="261"/>
      <c r="AP28" s="219"/>
      <c r="AQ28" s="228"/>
      <c r="AR28" s="228"/>
      <c r="AS28" s="228"/>
      <c r="AT28" s="228"/>
      <c r="AU28" s="228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3"/>
    </row>
    <row r="29" spans="1:59" x14ac:dyDescent="0.15">
      <c r="A29" s="231"/>
      <c r="B29" s="231"/>
      <c r="C29" s="228" t="s">
        <v>84</v>
      </c>
      <c r="D29" s="228"/>
      <c r="E29" s="228" t="s">
        <v>81</v>
      </c>
      <c r="F29" s="228"/>
      <c r="G29" s="228"/>
      <c r="H29" s="228"/>
      <c r="I29" s="249"/>
      <c r="J29" s="219"/>
      <c r="K29" s="219"/>
      <c r="L29" s="234">
        <f>VLOOKUP(①入力シート!$Q$70,①入力シート!$N$71:$T$75,2,0)</f>
        <v>0</v>
      </c>
      <c r="M29" s="234"/>
      <c r="N29" s="234"/>
      <c r="O29" s="234"/>
      <c r="P29" s="234"/>
      <c r="Q29" s="8" t="s">
        <v>135</v>
      </c>
      <c r="R29" s="262">
        <f>VLOOKUP(①入力シート!$Q$70,①入力シート!$N$71:$T$75,3,0)+VLOOKUP(①入力シート!$Q$70,①入力シート!$N$71:$T$75,7,0)</f>
        <v>0</v>
      </c>
      <c r="S29" s="234"/>
      <c r="T29" s="234"/>
      <c r="U29" s="234"/>
      <c r="V29" s="4" t="s">
        <v>135</v>
      </c>
      <c r="W29" s="234">
        <f>VLOOKUP(①入力シート!$Q$70,①入力シート!$N$71:$T$75,6,0)</f>
        <v>0</v>
      </c>
      <c r="X29" s="234"/>
      <c r="Y29" s="234"/>
      <c r="Z29" s="234"/>
      <c r="AA29" s="11" t="s">
        <v>70</v>
      </c>
      <c r="AB29" s="262">
        <f>VLOOKUP(①入力シート!$Q$70,①入力シート!$N$71:$T$75,4,0)</f>
        <v>0</v>
      </c>
      <c r="AC29" s="234"/>
      <c r="AD29" s="234"/>
      <c r="AE29" s="234"/>
      <c r="AF29" s="4" t="s">
        <v>135</v>
      </c>
      <c r="AG29" s="234">
        <f>VLOOKUP(①入力シート!$Q$70,①入力シート!$N$71:$T$75,5,0)</f>
        <v>0</v>
      </c>
      <c r="AH29" s="234"/>
      <c r="AI29" s="234"/>
      <c r="AJ29" s="234"/>
      <c r="AK29" s="8" t="s">
        <v>135</v>
      </c>
      <c r="AL29" s="262">
        <f>L29+(R29*4)+(W29*4)+(AB29*4)+AG29</f>
        <v>0</v>
      </c>
      <c r="AM29" s="234"/>
      <c r="AN29" s="234"/>
      <c r="AO29" s="234"/>
      <c r="AP29" s="8" t="s">
        <v>70</v>
      </c>
      <c r="AQ29" s="228"/>
      <c r="AR29" s="228"/>
      <c r="AS29" s="228"/>
      <c r="AT29" s="228"/>
      <c r="AU29" s="228"/>
      <c r="AV29" s="8"/>
      <c r="AW29" s="8"/>
      <c r="AX29" s="229">
        <f>①入力シート!F134</f>
        <v>29400</v>
      </c>
      <c r="AY29" s="230"/>
      <c r="AZ29" s="230"/>
      <c r="BA29" s="230"/>
      <c r="BB29" s="230"/>
      <c r="BC29" s="230"/>
      <c r="BD29" s="230"/>
      <c r="BE29" s="230"/>
      <c r="BF29" s="219" t="s">
        <v>71</v>
      </c>
      <c r="BG29" s="278"/>
    </row>
    <row r="30" spans="1:59" x14ac:dyDescent="0.15">
      <c r="A30" s="231"/>
      <c r="B30" s="231"/>
      <c r="C30" s="228" t="s">
        <v>88</v>
      </c>
      <c r="D30" s="228"/>
      <c r="E30" s="228"/>
      <c r="F30" s="228"/>
      <c r="G30" s="228"/>
      <c r="H30" s="228"/>
      <c r="I30" s="14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10"/>
      <c r="AX30" s="283">
        <f>SUM(AX24,AX26,AL26,AX29)</f>
        <v>82900</v>
      </c>
      <c r="AY30" s="284"/>
      <c r="AZ30" s="284"/>
      <c r="BA30" s="284"/>
      <c r="BB30" s="284"/>
      <c r="BC30" s="284"/>
      <c r="BD30" s="284"/>
      <c r="BE30" s="284"/>
      <c r="BF30" s="281" t="s">
        <v>71</v>
      </c>
      <c r="BG30" s="282"/>
    </row>
    <row r="31" spans="1:59" x14ac:dyDescent="0.15">
      <c r="A31" s="231" t="s">
        <v>61</v>
      </c>
      <c r="B31" s="231"/>
      <c r="C31" s="228" t="s">
        <v>89</v>
      </c>
      <c r="D31" s="228"/>
      <c r="E31" s="228"/>
      <c r="F31" s="228"/>
      <c r="G31" s="228"/>
      <c r="H31" s="228"/>
      <c r="I31" s="253" t="str">
        <f>IF(A50="*",I22,"")</f>
        <v/>
      </c>
      <c r="J31" s="254"/>
      <c r="K31" s="254"/>
      <c r="L31" s="254"/>
      <c r="M31" s="254"/>
      <c r="N31" s="15" t="str">
        <f>IF(A50="*",N22,"")</f>
        <v/>
      </c>
      <c r="O31" s="254" t="str">
        <f>IF(A50="*",O22,"")</f>
        <v/>
      </c>
      <c r="P31" s="254"/>
      <c r="Q31" s="254"/>
      <c r="R31" s="254"/>
      <c r="S31" s="254"/>
      <c r="T31" s="15" t="str">
        <f>IF(A50="*",T22,"")</f>
        <v/>
      </c>
      <c r="U31" s="254" t="str">
        <f>IF(A50="*",U22,"")</f>
        <v/>
      </c>
      <c r="V31" s="254"/>
      <c r="W31" s="254"/>
      <c r="X31" s="254"/>
      <c r="Y31" s="254"/>
      <c r="Z31" s="15" t="str">
        <f>IF(A50="*",Z22,"")</f>
        <v/>
      </c>
      <c r="AA31" s="254" t="str">
        <f>IF(A50="*",AA22,"")</f>
        <v/>
      </c>
      <c r="AB31" s="254"/>
      <c r="AC31" s="254"/>
      <c r="AD31" s="254"/>
      <c r="AE31" s="254"/>
      <c r="AF31" s="15" t="str">
        <f>IF(A50="*",AF22,"")</f>
        <v/>
      </c>
      <c r="AG31" s="254" t="str">
        <f>IF(A50="*",AG22,"")</f>
        <v/>
      </c>
      <c r="AH31" s="254"/>
      <c r="AI31" s="254"/>
      <c r="AJ31" s="254"/>
      <c r="AK31" s="254"/>
      <c r="AL31" s="254" t="str">
        <f>IF(A50="*",AL22,"")</f>
        <v/>
      </c>
      <c r="AM31" s="254"/>
      <c r="AN31" s="254"/>
      <c r="AO31" s="254"/>
      <c r="AP31" s="254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"/>
      <c r="BC31" s="10"/>
      <c r="BD31" s="10"/>
      <c r="BE31" s="10"/>
      <c r="BF31" s="10"/>
      <c r="BG31" s="16"/>
    </row>
    <row r="32" spans="1:59" x14ac:dyDescent="0.15">
      <c r="A32" s="231"/>
      <c r="B32" s="231"/>
      <c r="C32" s="228" t="s">
        <v>62</v>
      </c>
      <c r="D32" s="228"/>
      <c r="E32" s="228"/>
      <c r="F32" s="228"/>
      <c r="G32" s="228"/>
      <c r="H32" s="228"/>
      <c r="I32" s="228" t="s">
        <v>67</v>
      </c>
      <c r="J32" s="228"/>
      <c r="K32" s="228"/>
      <c r="L32" s="228" t="s">
        <v>69</v>
      </c>
      <c r="M32" s="228"/>
      <c r="N32" s="228"/>
      <c r="O32" s="228"/>
      <c r="P32" s="228"/>
      <c r="Q32" s="228"/>
      <c r="R32" s="228" t="s">
        <v>72</v>
      </c>
      <c r="S32" s="228"/>
      <c r="T32" s="228"/>
      <c r="U32" s="228"/>
      <c r="V32" s="228"/>
      <c r="W32" s="228"/>
      <c r="X32" s="228"/>
      <c r="Y32" s="228"/>
      <c r="Z32" s="228"/>
      <c r="AA32" s="228"/>
      <c r="AB32" s="228"/>
      <c r="AC32" s="228"/>
      <c r="AD32" s="228" t="s">
        <v>75</v>
      </c>
      <c r="AE32" s="228"/>
      <c r="AF32" s="228"/>
      <c r="AG32" s="228"/>
      <c r="AH32" s="228"/>
      <c r="AI32" s="228"/>
      <c r="AJ32" s="228" t="s">
        <v>76</v>
      </c>
      <c r="AK32" s="228"/>
      <c r="AL32" s="228"/>
      <c r="AM32" s="228"/>
      <c r="AN32" s="228"/>
      <c r="AO32" s="228"/>
      <c r="AP32" s="228" t="s">
        <v>77</v>
      </c>
      <c r="AQ32" s="228"/>
      <c r="AR32" s="228"/>
      <c r="AS32" s="228"/>
      <c r="AT32" s="228"/>
      <c r="AU32" s="228"/>
      <c r="AV32" s="228" t="s">
        <v>78</v>
      </c>
      <c r="AW32" s="228"/>
      <c r="AX32" s="228"/>
      <c r="AY32" s="228"/>
      <c r="AZ32" s="228"/>
      <c r="BA32" s="228"/>
      <c r="BB32" s="228" t="s">
        <v>79</v>
      </c>
      <c r="BC32" s="228"/>
      <c r="BD32" s="228"/>
      <c r="BE32" s="228"/>
      <c r="BF32" s="228"/>
      <c r="BG32" s="228"/>
    </row>
    <row r="33" spans="1:70" x14ac:dyDescent="0.15">
      <c r="A33" s="231"/>
      <c r="B33" s="231"/>
      <c r="C33" s="228"/>
      <c r="D33" s="228"/>
      <c r="E33" s="228"/>
      <c r="F33" s="228"/>
      <c r="G33" s="228"/>
      <c r="H33" s="228"/>
      <c r="I33" s="228"/>
      <c r="J33" s="228"/>
      <c r="K33" s="228"/>
      <c r="L33" s="228"/>
      <c r="M33" s="228"/>
      <c r="N33" s="228"/>
      <c r="O33" s="228"/>
      <c r="P33" s="228"/>
      <c r="Q33" s="228"/>
      <c r="R33" s="228" t="s">
        <v>73</v>
      </c>
      <c r="S33" s="228"/>
      <c r="T33" s="228"/>
      <c r="U33" s="228"/>
      <c r="V33" s="228"/>
      <c r="W33" s="228"/>
      <c r="X33" s="228" t="s">
        <v>74</v>
      </c>
      <c r="Y33" s="228"/>
      <c r="Z33" s="228"/>
      <c r="AA33" s="228"/>
      <c r="AB33" s="228"/>
      <c r="AC33" s="228"/>
      <c r="AD33" s="228"/>
      <c r="AE33" s="228"/>
      <c r="AF33" s="228"/>
      <c r="AG33" s="228"/>
      <c r="AH33" s="228"/>
      <c r="AI33" s="228"/>
      <c r="AJ33" s="228"/>
      <c r="AK33" s="228"/>
      <c r="AL33" s="228"/>
      <c r="AM33" s="228"/>
      <c r="AN33" s="228"/>
      <c r="AO33" s="228"/>
      <c r="AP33" s="228"/>
      <c r="AQ33" s="228"/>
      <c r="AR33" s="228"/>
      <c r="AS33" s="228"/>
      <c r="AT33" s="228"/>
      <c r="AU33" s="228"/>
      <c r="AV33" s="228"/>
      <c r="AW33" s="228"/>
      <c r="AX33" s="228"/>
      <c r="AY33" s="228"/>
      <c r="AZ33" s="228"/>
      <c r="BA33" s="228"/>
      <c r="BB33" s="228"/>
      <c r="BC33" s="228"/>
      <c r="BD33" s="228"/>
      <c r="BE33" s="228"/>
      <c r="BF33" s="228"/>
      <c r="BG33" s="228"/>
    </row>
    <row r="34" spans="1:70" ht="13.5" customHeight="1" x14ac:dyDescent="0.15">
      <c r="A34" s="231"/>
      <c r="B34" s="231"/>
      <c r="C34" s="256" t="s">
        <v>139</v>
      </c>
      <c r="D34" s="281"/>
      <c r="E34" s="281"/>
      <c r="F34" s="281"/>
      <c r="G34" s="281"/>
      <c r="H34" s="282"/>
      <c r="I34" s="291"/>
      <c r="J34" s="292"/>
      <c r="K34" s="293"/>
      <c r="L34" s="297"/>
      <c r="M34" s="298"/>
      <c r="N34" s="298"/>
      <c r="O34" s="298"/>
      <c r="P34" s="298"/>
      <c r="Q34" s="2" t="s">
        <v>33</v>
      </c>
      <c r="R34" s="235"/>
      <c r="S34" s="235"/>
      <c r="T34" s="235"/>
      <c r="U34" s="235"/>
      <c r="V34" s="235"/>
      <c r="W34" s="1" t="s">
        <v>33</v>
      </c>
      <c r="X34" s="297"/>
      <c r="Y34" s="298"/>
      <c r="Z34" s="298"/>
      <c r="AA34" s="298"/>
      <c r="AB34" s="298"/>
      <c r="AC34" s="2" t="s">
        <v>33</v>
      </c>
      <c r="AD34" s="235"/>
      <c r="AE34" s="235"/>
      <c r="AF34" s="235"/>
      <c r="AG34" s="235"/>
      <c r="AH34" s="235"/>
      <c r="AI34" s="1" t="s">
        <v>33</v>
      </c>
      <c r="AJ34" s="297"/>
      <c r="AK34" s="298"/>
      <c r="AL34" s="298"/>
      <c r="AM34" s="298"/>
      <c r="AN34" s="298"/>
      <c r="AO34" s="2" t="s">
        <v>33</v>
      </c>
      <c r="AP34" s="291"/>
      <c r="AQ34" s="292"/>
      <c r="AR34" s="292"/>
      <c r="AS34" s="292"/>
      <c r="AT34" s="292"/>
      <c r="AU34" s="293"/>
      <c r="AV34" s="291"/>
      <c r="AW34" s="292"/>
      <c r="AX34" s="292"/>
      <c r="AY34" s="292"/>
      <c r="AZ34" s="292"/>
      <c r="BA34" s="293"/>
      <c r="BB34" s="299">
        <f>SUM(L34,R34,X34,AD34,AJ34)</f>
        <v>0</v>
      </c>
      <c r="BC34" s="299"/>
      <c r="BD34" s="299"/>
      <c r="BE34" s="299"/>
      <c r="BF34" s="299"/>
      <c r="BG34" s="2" t="s">
        <v>33</v>
      </c>
      <c r="BI34" s="290" t="str">
        <f>IF(A50="*","←扶養家族に係る情報を入力して下さい。","")</f>
        <v/>
      </c>
      <c r="BJ34" s="290"/>
      <c r="BK34" s="290"/>
      <c r="BL34" s="290"/>
      <c r="BM34" s="290"/>
      <c r="BN34" s="290"/>
      <c r="BO34" s="290"/>
      <c r="BP34" s="290"/>
      <c r="BQ34" s="290"/>
      <c r="BR34" s="290"/>
    </row>
    <row r="35" spans="1:70" x14ac:dyDescent="0.15">
      <c r="A35" s="231"/>
      <c r="B35" s="231"/>
      <c r="C35" s="228" t="s">
        <v>82</v>
      </c>
      <c r="D35" s="228"/>
      <c r="E35" s="228" t="s">
        <v>63</v>
      </c>
      <c r="F35" s="228"/>
      <c r="G35" s="228"/>
      <c r="H35" s="228"/>
      <c r="I35" s="291"/>
      <c r="J35" s="292"/>
      <c r="K35" s="293"/>
      <c r="L35" s="236"/>
      <c r="M35" s="233"/>
      <c r="N35" s="233"/>
      <c r="O35" s="233"/>
      <c r="P35" s="233"/>
      <c r="Q35" s="60" t="s">
        <v>42</v>
      </c>
      <c r="R35" s="233"/>
      <c r="S35" s="233"/>
      <c r="T35" s="233"/>
      <c r="U35" s="233"/>
      <c r="V35" s="233"/>
      <c r="W35" s="61" t="s">
        <v>42</v>
      </c>
      <c r="X35" s="236"/>
      <c r="Y35" s="233"/>
      <c r="Z35" s="233"/>
      <c r="AA35" s="233"/>
      <c r="AB35" s="233"/>
      <c r="AC35" s="60" t="s">
        <v>42</v>
      </c>
      <c r="AD35" s="233"/>
      <c r="AE35" s="233"/>
      <c r="AF35" s="233"/>
      <c r="AG35" s="233"/>
      <c r="AH35" s="233"/>
      <c r="AI35" s="61" t="s">
        <v>42</v>
      </c>
      <c r="AJ35" s="236"/>
      <c r="AK35" s="233"/>
      <c r="AL35" s="233"/>
      <c r="AM35" s="233"/>
      <c r="AN35" s="233"/>
      <c r="AO35" s="60" t="s">
        <v>42</v>
      </c>
      <c r="AP35" s="233"/>
      <c r="AQ35" s="233"/>
      <c r="AR35" s="233"/>
      <c r="AS35" s="233"/>
      <c r="AT35" s="233"/>
      <c r="AU35" s="61" t="s">
        <v>42</v>
      </c>
      <c r="AV35" s="236"/>
      <c r="AW35" s="233"/>
      <c r="AX35" s="233"/>
      <c r="AY35" s="233"/>
      <c r="AZ35" s="233"/>
      <c r="BA35" s="16" t="s">
        <v>42</v>
      </c>
      <c r="BB35" s="291"/>
      <c r="BC35" s="292"/>
      <c r="BD35" s="292"/>
      <c r="BE35" s="292"/>
      <c r="BF35" s="292"/>
      <c r="BG35" s="293"/>
      <c r="BI35" s="290"/>
      <c r="BJ35" s="290"/>
      <c r="BK35" s="290"/>
      <c r="BL35" s="290"/>
      <c r="BM35" s="290"/>
      <c r="BN35" s="290"/>
      <c r="BO35" s="290"/>
      <c r="BP35" s="290"/>
      <c r="BQ35" s="290"/>
      <c r="BR35" s="290"/>
    </row>
    <row r="36" spans="1:70" x14ac:dyDescent="0.15">
      <c r="A36" s="231"/>
      <c r="B36" s="231"/>
      <c r="C36" s="228"/>
      <c r="D36" s="228"/>
      <c r="E36" s="228" t="s">
        <v>64</v>
      </c>
      <c r="F36" s="228"/>
      <c r="G36" s="228"/>
      <c r="H36" s="228"/>
      <c r="I36" s="253" t="str">
        <f>IF(A50="*",①入力シート!D29,"")</f>
        <v/>
      </c>
      <c r="J36" s="254"/>
      <c r="K36" s="10" t="s">
        <v>68</v>
      </c>
      <c r="L36" s="236"/>
      <c r="M36" s="233"/>
      <c r="N36" s="233"/>
      <c r="O36" s="233"/>
      <c r="P36" s="233"/>
      <c r="Q36" s="60" t="s">
        <v>71</v>
      </c>
      <c r="R36" s="233"/>
      <c r="S36" s="233"/>
      <c r="T36" s="233"/>
      <c r="U36" s="233"/>
      <c r="V36" s="233"/>
      <c r="W36" s="61" t="s">
        <v>71</v>
      </c>
      <c r="X36" s="236"/>
      <c r="Y36" s="233"/>
      <c r="Z36" s="233"/>
      <c r="AA36" s="233"/>
      <c r="AB36" s="233"/>
      <c r="AC36" s="60" t="s">
        <v>71</v>
      </c>
      <c r="AD36" s="233"/>
      <c r="AE36" s="233"/>
      <c r="AF36" s="233"/>
      <c r="AG36" s="233"/>
      <c r="AH36" s="233"/>
      <c r="AI36" s="61" t="s">
        <v>71</v>
      </c>
      <c r="AJ36" s="236"/>
      <c r="AK36" s="233"/>
      <c r="AL36" s="233"/>
      <c r="AM36" s="233"/>
      <c r="AN36" s="233"/>
      <c r="AO36" s="60" t="s">
        <v>71</v>
      </c>
      <c r="AP36" s="233"/>
      <c r="AQ36" s="233"/>
      <c r="AR36" s="233"/>
      <c r="AS36" s="233"/>
      <c r="AT36" s="233"/>
      <c r="AU36" s="61" t="s">
        <v>71</v>
      </c>
      <c r="AV36" s="236"/>
      <c r="AW36" s="233"/>
      <c r="AX36" s="233"/>
      <c r="AY36" s="233"/>
      <c r="AZ36" s="233"/>
      <c r="BA36" s="16" t="s">
        <v>71</v>
      </c>
      <c r="BB36" s="300">
        <f>SUM(L36,R36,X36,AD36,AJ36,AP36,AV36)</f>
        <v>0</v>
      </c>
      <c r="BC36" s="301"/>
      <c r="BD36" s="301"/>
      <c r="BE36" s="301"/>
      <c r="BF36" s="301"/>
      <c r="BG36" s="16" t="s">
        <v>71</v>
      </c>
      <c r="BI36" s="290"/>
      <c r="BJ36" s="290"/>
      <c r="BK36" s="290"/>
      <c r="BL36" s="290"/>
      <c r="BM36" s="290"/>
      <c r="BN36" s="290"/>
      <c r="BO36" s="290"/>
      <c r="BP36" s="290"/>
      <c r="BQ36" s="290"/>
      <c r="BR36" s="290"/>
    </row>
    <row r="37" spans="1:70" x14ac:dyDescent="0.15">
      <c r="A37" s="231"/>
      <c r="B37" s="231"/>
      <c r="C37" s="228"/>
      <c r="D37" s="228"/>
      <c r="E37" s="228" t="s">
        <v>65</v>
      </c>
      <c r="F37" s="228"/>
      <c r="G37" s="228"/>
      <c r="H37" s="228"/>
      <c r="I37" s="253" t="str">
        <f>IF(A50="*",①入力シート!D30,"")</f>
        <v/>
      </c>
      <c r="J37" s="254"/>
      <c r="K37" s="10" t="s">
        <v>68</v>
      </c>
      <c r="L37" s="236"/>
      <c r="M37" s="233"/>
      <c r="N37" s="233"/>
      <c r="O37" s="233"/>
      <c r="P37" s="233"/>
      <c r="Q37" s="60" t="s">
        <v>71</v>
      </c>
      <c r="R37" s="233"/>
      <c r="S37" s="233"/>
      <c r="T37" s="233"/>
      <c r="U37" s="233"/>
      <c r="V37" s="233"/>
      <c r="W37" s="61" t="s">
        <v>71</v>
      </c>
      <c r="X37" s="294"/>
      <c r="Y37" s="295"/>
      <c r="Z37" s="295"/>
      <c r="AA37" s="295"/>
      <c r="AB37" s="295"/>
      <c r="AC37" s="296"/>
      <c r="AD37" s="233"/>
      <c r="AE37" s="233"/>
      <c r="AF37" s="233"/>
      <c r="AG37" s="233"/>
      <c r="AH37" s="233"/>
      <c r="AI37" s="61" t="s">
        <v>71</v>
      </c>
      <c r="AJ37" s="236"/>
      <c r="AK37" s="233"/>
      <c r="AL37" s="233"/>
      <c r="AM37" s="233"/>
      <c r="AN37" s="233"/>
      <c r="AO37" s="60" t="s">
        <v>71</v>
      </c>
      <c r="AP37" s="233"/>
      <c r="AQ37" s="233"/>
      <c r="AR37" s="233"/>
      <c r="AS37" s="233"/>
      <c r="AT37" s="233"/>
      <c r="AU37" s="61" t="s">
        <v>71</v>
      </c>
      <c r="AV37" s="236"/>
      <c r="AW37" s="233"/>
      <c r="AX37" s="233"/>
      <c r="AY37" s="233"/>
      <c r="AZ37" s="233"/>
      <c r="BA37" s="16" t="s">
        <v>71</v>
      </c>
      <c r="BB37" s="300">
        <f t="shared" ref="BB37:BB38" si="0">SUM(L37,R37,X37,AD37,AJ37,AP37,AV37)</f>
        <v>0</v>
      </c>
      <c r="BC37" s="301"/>
      <c r="BD37" s="301"/>
      <c r="BE37" s="301"/>
      <c r="BF37" s="301"/>
      <c r="BG37" s="16" t="s">
        <v>71</v>
      </c>
    </row>
    <row r="38" spans="1:70" x14ac:dyDescent="0.15">
      <c r="A38" s="231"/>
      <c r="B38" s="231"/>
      <c r="C38" s="228"/>
      <c r="D38" s="228"/>
      <c r="E38" s="228" t="s">
        <v>66</v>
      </c>
      <c r="F38" s="228"/>
      <c r="G38" s="228"/>
      <c r="H38" s="228"/>
      <c r="I38" s="252" t="str">
        <f>IF(A50="*",①入力シート!D31,"")</f>
        <v/>
      </c>
      <c r="J38" s="252"/>
      <c r="K38" s="1" t="s">
        <v>68</v>
      </c>
      <c r="L38" s="237"/>
      <c r="M38" s="238"/>
      <c r="N38" s="238"/>
      <c r="O38" s="238"/>
      <c r="P38" s="238"/>
      <c r="Q38" s="62" t="s">
        <v>71</v>
      </c>
      <c r="R38" s="294"/>
      <c r="S38" s="295"/>
      <c r="T38" s="295"/>
      <c r="U38" s="295"/>
      <c r="V38" s="295"/>
      <c r="W38" s="296"/>
      <c r="X38" s="294"/>
      <c r="Y38" s="295"/>
      <c r="Z38" s="295"/>
      <c r="AA38" s="295"/>
      <c r="AB38" s="295"/>
      <c r="AC38" s="296"/>
      <c r="AD38" s="235"/>
      <c r="AE38" s="235"/>
      <c r="AF38" s="235"/>
      <c r="AG38" s="235"/>
      <c r="AH38" s="235"/>
      <c r="AI38" s="63" t="s">
        <v>71</v>
      </c>
      <c r="AJ38" s="237"/>
      <c r="AK38" s="238"/>
      <c r="AL38" s="238"/>
      <c r="AM38" s="238"/>
      <c r="AN38" s="238"/>
      <c r="AO38" s="62" t="s">
        <v>71</v>
      </c>
      <c r="AP38" s="235"/>
      <c r="AQ38" s="235"/>
      <c r="AR38" s="235"/>
      <c r="AS38" s="235"/>
      <c r="AT38" s="235"/>
      <c r="AU38" s="63" t="s">
        <v>71</v>
      </c>
      <c r="AV38" s="237"/>
      <c r="AW38" s="238"/>
      <c r="AX38" s="238"/>
      <c r="AY38" s="238"/>
      <c r="AZ38" s="238"/>
      <c r="BA38" s="16" t="s">
        <v>71</v>
      </c>
      <c r="BB38" s="259">
        <f t="shared" si="0"/>
        <v>0</v>
      </c>
      <c r="BC38" s="230"/>
      <c r="BD38" s="230"/>
      <c r="BE38" s="230"/>
      <c r="BF38" s="230"/>
      <c r="BG38" s="3" t="s">
        <v>71</v>
      </c>
    </row>
    <row r="39" spans="1:70" x14ac:dyDescent="0.15">
      <c r="A39" s="231"/>
      <c r="B39" s="231"/>
      <c r="C39" s="228" t="s">
        <v>88</v>
      </c>
      <c r="D39" s="228"/>
      <c r="E39" s="228"/>
      <c r="F39" s="228"/>
      <c r="G39" s="228"/>
      <c r="H39" s="228"/>
      <c r="I39" s="14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/>
      <c r="AS39" s="10"/>
      <c r="AT39" s="10"/>
      <c r="AU39" s="10"/>
      <c r="AV39" s="10"/>
      <c r="AW39" s="10"/>
      <c r="AX39" s="284">
        <f>SUM(BB36:BF38)</f>
        <v>0</v>
      </c>
      <c r="AY39" s="284"/>
      <c r="AZ39" s="284"/>
      <c r="BA39" s="284"/>
      <c r="BB39" s="284"/>
      <c r="BC39" s="284"/>
      <c r="BD39" s="284"/>
      <c r="BE39" s="284"/>
      <c r="BF39" s="281" t="s">
        <v>71</v>
      </c>
      <c r="BG39" s="282"/>
    </row>
    <row r="40" spans="1:70" x14ac:dyDescent="0.15">
      <c r="A40" s="228" t="s">
        <v>124</v>
      </c>
      <c r="B40" s="228"/>
      <c r="C40" s="228"/>
      <c r="D40" s="228"/>
      <c r="E40" s="289"/>
      <c r="F40" s="289"/>
      <c r="G40" s="289"/>
      <c r="H40" s="289"/>
      <c r="I40" s="289"/>
      <c r="J40" s="289"/>
      <c r="K40" s="289"/>
      <c r="L40" s="289"/>
      <c r="M40" s="289"/>
      <c r="N40" s="289"/>
      <c r="O40" s="289"/>
      <c r="P40" s="289"/>
      <c r="Q40" s="289"/>
      <c r="R40" s="289"/>
      <c r="S40" s="289"/>
      <c r="T40" s="289"/>
      <c r="U40" s="289"/>
      <c r="V40" s="289"/>
      <c r="W40" s="289"/>
      <c r="X40" s="289"/>
      <c r="Y40" s="289"/>
      <c r="Z40" s="289"/>
      <c r="AA40" s="289"/>
      <c r="AB40" s="289"/>
      <c r="AC40" s="289"/>
      <c r="AD40" s="289"/>
      <c r="AE40" s="289"/>
      <c r="AF40" s="289"/>
      <c r="AG40" s="289"/>
      <c r="AH40" s="289"/>
      <c r="AI40" s="289"/>
      <c r="AJ40" s="289"/>
      <c r="AK40" s="289"/>
      <c r="AL40" s="289"/>
      <c r="AM40" s="289"/>
      <c r="AN40" s="289"/>
      <c r="AO40" s="289"/>
      <c r="AP40" s="289"/>
      <c r="AQ40" s="289"/>
      <c r="AR40" s="289"/>
      <c r="AS40" s="289"/>
      <c r="AT40" s="289"/>
      <c r="AU40" s="289"/>
      <c r="AV40" s="289"/>
      <c r="AW40" s="289"/>
      <c r="AX40" s="289"/>
      <c r="AY40" s="289"/>
      <c r="AZ40" s="289"/>
      <c r="BA40" s="289"/>
      <c r="BB40" s="289"/>
      <c r="BC40" s="289"/>
      <c r="BD40" s="289"/>
      <c r="BE40" s="289"/>
      <c r="BF40" s="289"/>
      <c r="BG40" s="289"/>
    </row>
    <row r="41" spans="1:70" x14ac:dyDescent="0.15">
      <c r="A41" s="228"/>
      <c r="B41" s="228"/>
      <c r="C41" s="228"/>
      <c r="D41" s="228"/>
      <c r="E41" s="289"/>
      <c r="F41" s="289"/>
      <c r="G41" s="289"/>
      <c r="H41" s="289"/>
      <c r="I41" s="289"/>
      <c r="J41" s="289"/>
      <c r="K41" s="289"/>
      <c r="L41" s="289"/>
      <c r="M41" s="289"/>
      <c r="N41" s="289"/>
      <c r="O41" s="289"/>
      <c r="P41" s="289"/>
      <c r="Q41" s="289"/>
      <c r="R41" s="289"/>
      <c r="S41" s="289"/>
      <c r="T41" s="289"/>
      <c r="U41" s="289"/>
      <c r="V41" s="289"/>
      <c r="W41" s="289"/>
      <c r="X41" s="289"/>
      <c r="Y41" s="289"/>
      <c r="Z41" s="289"/>
      <c r="AA41" s="289"/>
      <c r="AB41" s="289"/>
      <c r="AC41" s="289"/>
      <c r="AD41" s="289"/>
      <c r="AE41" s="289"/>
      <c r="AF41" s="289"/>
      <c r="AG41" s="289"/>
      <c r="AH41" s="289"/>
      <c r="AI41" s="289"/>
      <c r="AJ41" s="289"/>
      <c r="AK41" s="289"/>
      <c r="AL41" s="289"/>
      <c r="AM41" s="289"/>
      <c r="AN41" s="289"/>
      <c r="AO41" s="289"/>
      <c r="AP41" s="289"/>
      <c r="AQ41" s="289"/>
      <c r="AR41" s="289"/>
      <c r="AS41" s="289"/>
      <c r="AT41" s="289"/>
      <c r="AU41" s="289"/>
      <c r="AV41" s="289"/>
      <c r="AW41" s="289"/>
      <c r="AX41" s="289"/>
      <c r="AY41" s="289"/>
      <c r="AZ41" s="289"/>
      <c r="BA41" s="289"/>
      <c r="BB41" s="289"/>
      <c r="BC41" s="289"/>
      <c r="BD41" s="289"/>
      <c r="BE41" s="289"/>
      <c r="BF41" s="289"/>
      <c r="BG41" s="289"/>
    </row>
    <row r="42" spans="1:70" x14ac:dyDescent="0.15">
      <c r="A42" s="5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221" t="s">
        <v>265</v>
      </c>
      <c r="AO42" s="221"/>
      <c r="AP42" s="221"/>
      <c r="AQ42" s="221"/>
      <c r="AR42" s="221"/>
      <c r="AS42" s="221"/>
      <c r="AT42" s="221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2"/>
    </row>
    <row r="43" spans="1:70" x14ac:dyDescent="0.15">
      <c r="A43" s="17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222"/>
      <c r="AO43" s="222"/>
      <c r="AP43" s="222"/>
      <c r="AQ43" s="222"/>
      <c r="AR43" s="222"/>
      <c r="AS43" s="222"/>
      <c r="AT43" s="222"/>
      <c r="AU43" s="9"/>
      <c r="AV43" s="9"/>
      <c r="AW43" s="9"/>
      <c r="AX43" s="9"/>
      <c r="AY43" s="9"/>
      <c r="AZ43" s="9"/>
      <c r="BA43" s="9"/>
      <c r="BB43" s="9"/>
      <c r="BC43" s="9"/>
      <c r="BD43" s="9"/>
      <c r="BE43" s="9"/>
      <c r="BF43" s="9"/>
      <c r="BG43" s="3"/>
    </row>
    <row r="44" spans="1:70" x14ac:dyDescent="0.15">
      <c r="A44" s="17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222" t="s">
        <v>156</v>
      </c>
      <c r="AO44" s="222"/>
      <c r="AP44" s="222"/>
      <c r="AQ44" s="222"/>
      <c r="AR44" s="222"/>
      <c r="AS44" s="222"/>
      <c r="AT44" s="222"/>
      <c r="AU44" s="223">
        <f>AX21</f>
        <v>82900</v>
      </c>
      <c r="AV44" s="222"/>
      <c r="AW44" s="222"/>
      <c r="AX44" s="222"/>
      <c r="AY44" s="222"/>
      <c r="AZ44" s="222"/>
      <c r="BA44" s="224" t="s">
        <v>157</v>
      </c>
      <c r="BB44" s="224"/>
      <c r="BC44" s="224"/>
      <c r="BD44" s="224"/>
      <c r="BE44" s="224"/>
      <c r="BF44" s="224"/>
      <c r="BG44" s="225"/>
    </row>
    <row r="45" spans="1:70" x14ac:dyDescent="0.15">
      <c r="A45" s="17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226">
        <f>AY2</f>
        <v>0</v>
      </c>
      <c r="AP45" s="226"/>
      <c r="AQ45" s="226"/>
      <c r="AR45" s="226"/>
      <c r="AS45" s="226"/>
      <c r="AT45" s="226"/>
      <c r="AU45" s="222" t="s">
        <v>158</v>
      </c>
      <c r="AV45" s="222"/>
      <c r="AW45" s="222"/>
      <c r="AX45" s="9"/>
      <c r="AY45" s="9"/>
      <c r="AZ45" s="9"/>
      <c r="BA45" s="9"/>
      <c r="BB45" s="9"/>
      <c r="BC45" s="9"/>
      <c r="BD45" s="9"/>
      <c r="BE45" s="222" t="s">
        <v>159</v>
      </c>
      <c r="BF45" s="222"/>
      <c r="BG45" s="3"/>
    </row>
    <row r="46" spans="1:70" x14ac:dyDescent="0.15">
      <c r="A46" s="7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227"/>
      <c r="AP46" s="227"/>
      <c r="AQ46" s="227"/>
      <c r="AR46" s="227"/>
      <c r="AS46" s="227"/>
      <c r="AT46" s="227"/>
      <c r="AU46" s="219"/>
      <c r="AV46" s="219"/>
      <c r="AW46" s="219"/>
      <c r="AX46" s="8"/>
      <c r="AY46" s="8"/>
      <c r="AZ46" s="8"/>
      <c r="BA46" s="8"/>
      <c r="BB46" s="8"/>
      <c r="BC46" s="8"/>
      <c r="BD46" s="8"/>
      <c r="BE46" s="219"/>
      <c r="BF46" s="219"/>
      <c r="BG46" s="4"/>
    </row>
    <row r="49" spans="1:23" x14ac:dyDescent="0.15">
      <c r="C49" s="220"/>
      <c r="D49" s="220"/>
      <c r="E49" s="220"/>
      <c r="F49" s="220"/>
      <c r="G49" s="220"/>
      <c r="H49" s="220"/>
      <c r="I49" s="220"/>
      <c r="J49" s="220"/>
      <c r="K49" s="220"/>
      <c r="L49" s="220"/>
      <c r="M49" s="220"/>
      <c r="N49" s="220"/>
      <c r="O49" s="220"/>
      <c r="P49" s="220"/>
      <c r="Q49" s="220"/>
      <c r="R49" s="220"/>
      <c r="S49" s="220"/>
      <c r="T49" s="220"/>
      <c r="U49" s="220"/>
      <c r="V49" s="220"/>
      <c r="W49" s="220"/>
    </row>
    <row r="50" spans="1:23" x14ac:dyDescent="0.15">
      <c r="A50" s="1" t="str">
        <f>IF(①入力シート!D27="扶養親族あり","*","")</f>
        <v/>
      </c>
      <c r="C50" s="220"/>
      <c r="D50" s="220"/>
      <c r="E50" s="220"/>
      <c r="F50" s="220"/>
      <c r="G50" s="220"/>
      <c r="H50" s="220"/>
      <c r="I50" s="220"/>
      <c r="J50" s="220"/>
      <c r="K50" s="220"/>
      <c r="L50" s="220"/>
      <c r="M50" s="220"/>
      <c r="N50" s="220"/>
      <c r="O50" s="220"/>
      <c r="P50" s="220"/>
      <c r="Q50" s="220"/>
      <c r="R50" s="220"/>
      <c r="S50" s="220"/>
      <c r="T50" s="220"/>
      <c r="U50" s="220"/>
      <c r="V50" s="220"/>
      <c r="W50" s="220"/>
    </row>
  </sheetData>
  <sheetProtection algorithmName="SHA-512" hashValue="1XqIq1uTQr7b3dESfN2iM4GcJtFhRMXiPE/yjOfjQ+C66unjh4bY3146DNfMvH0QG5kNDZnpQsy2EzGTTdYR1Q==" saltValue="2Cp79NzxUDqjL/z5eAAuNQ==" spinCount="100000" sheet="1" selectLockedCells="1"/>
  <mergeCells count="237">
    <mergeCell ref="G12:I12"/>
    <mergeCell ref="J5:T5"/>
    <mergeCell ref="J6:T6"/>
    <mergeCell ref="J7:T7"/>
    <mergeCell ref="J8:T8"/>
    <mergeCell ref="J9:T9"/>
    <mergeCell ref="J10:T10"/>
    <mergeCell ref="J11:T11"/>
    <mergeCell ref="J12:T12"/>
    <mergeCell ref="G10:I10"/>
    <mergeCell ref="G11:I11"/>
    <mergeCell ref="BI34:BR36"/>
    <mergeCell ref="C34:H34"/>
    <mergeCell ref="I34:K34"/>
    <mergeCell ref="I35:K35"/>
    <mergeCell ref="AV34:BA34"/>
    <mergeCell ref="AP34:AU34"/>
    <mergeCell ref="X38:AC38"/>
    <mergeCell ref="R38:W38"/>
    <mergeCell ref="X37:AC37"/>
    <mergeCell ref="BB35:BG35"/>
    <mergeCell ref="L34:P34"/>
    <mergeCell ref="R34:V34"/>
    <mergeCell ref="X34:AB34"/>
    <mergeCell ref="AD34:AH34"/>
    <mergeCell ref="AJ34:AN34"/>
    <mergeCell ref="BB34:BF34"/>
    <mergeCell ref="X35:AB35"/>
    <mergeCell ref="BB36:BF36"/>
    <mergeCell ref="BB37:BF37"/>
    <mergeCell ref="BB38:BF38"/>
    <mergeCell ref="I37:J37"/>
    <mergeCell ref="I38:J38"/>
    <mergeCell ref="I36:J36"/>
    <mergeCell ref="C39:H39"/>
    <mergeCell ref="AX39:BE39"/>
    <mergeCell ref="BF39:BG39"/>
    <mergeCell ref="C35:D38"/>
    <mergeCell ref="A40:D41"/>
    <mergeCell ref="E40:BG41"/>
    <mergeCell ref="I31:M31"/>
    <mergeCell ref="O31:S31"/>
    <mergeCell ref="U31:Y31"/>
    <mergeCell ref="AA31:AE31"/>
    <mergeCell ref="AG31:AK31"/>
    <mergeCell ref="AL31:AP31"/>
    <mergeCell ref="AD32:AI33"/>
    <mergeCell ref="AD35:AH35"/>
    <mergeCell ref="AD36:AH36"/>
    <mergeCell ref="AD37:AH37"/>
    <mergeCell ref="AD38:AH38"/>
    <mergeCell ref="R32:AC32"/>
    <mergeCell ref="R33:W33"/>
    <mergeCell ref="X33:AC33"/>
    <mergeCell ref="R35:V35"/>
    <mergeCell ref="X36:AB36"/>
    <mergeCell ref="L38:P38"/>
    <mergeCell ref="BB32:BG33"/>
    <mergeCell ref="BA25:BC25"/>
    <mergeCell ref="BD25:BE25"/>
    <mergeCell ref="AX26:BE26"/>
    <mergeCell ref="AV27:AX27"/>
    <mergeCell ref="AY27:BB27"/>
    <mergeCell ref="BF30:BG30"/>
    <mergeCell ref="AX30:BE30"/>
    <mergeCell ref="BF29:BG29"/>
    <mergeCell ref="AX17:BE18"/>
    <mergeCell ref="AX19:BE20"/>
    <mergeCell ref="AX21:BE22"/>
    <mergeCell ref="AX23:AZ23"/>
    <mergeCell ref="BA23:BC23"/>
    <mergeCell ref="BD23:BE23"/>
    <mergeCell ref="AX24:BE24"/>
    <mergeCell ref="AX25:AZ25"/>
    <mergeCell ref="BF17:BG18"/>
    <mergeCell ref="BF19:BG20"/>
    <mergeCell ref="BF21:BG22"/>
    <mergeCell ref="BF23:BG24"/>
    <mergeCell ref="BF26:BG26"/>
    <mergeCell ref="AQ17:AU18"/>
    <mergeCell ref="AQ19:AU20"/>
    <mergeCell ref="AQ21:AU22"/>
    <mergeCell ref="AQ23:AU24"/>
    <mergeCell ref="AQ25:AU26"/>
    <mergeCell ref="AQ27:AU29"/>
    <mergeCell ref="U2:Y4"/>
    <mergeCell ref="Z2:AD4"/>
    <mergeCell ref="AE2:AS4"/>
    <mergeCell ref="AT2:AX4"/>
    <mergeCell ref="AB23:AF24"/>
    <mergeCell ref="AB25:AE25"/>
    <mergeCell ref="AB26:AE28"/>
    <mergeCell ref="AF26:AF28"/>
    <mergeCell ref="AB29:AE29"/>
    <mergeCell ref="AG23:AK24"/>
    <mergeCell ref="AG25:AJ25"/>
    <mergeCell ref="AG26:AJ28"/>
    <mergeCell ref="AK26:AK28"/>
    <mergeCell ref="AG29:AJ29"/>
    <mergeCell ref="R29:U29"/>
    <mergeCell ref="V26:V28"/>
    <mergeCell ref="W25:Z25"/>
    <mergeCell ref="W26:Z28"/>
    <mergeCell ref="AY2:BG4"/>
    <mergeCell ref="AQ16:BG16"/>
    <mergeCell ref="BA13:BG13"/>
    <mergeCell ref="F13:T13"/>
    <mergeCell ref="A12:F12"/>
    <mergeCell ref="AJ14:AL14"/>
    <mergeCell ref="AM14:BG14"/>
    <mergeCell ref="AJ15:AL15"/>
    <mergeCell ref="AM15:BG15"/>
    <mergeCell ref="A13:E13"/>
    <mergeCell ref="U13:Z13"/>
    <mergeCell ref="AA13:AG13"/>
    <mergeCell ref="AH13:AM13"/>
    <mergeCell ref="AN13:AT13"/>
    <mergeCell ref="AU13:AZ13"/>
    <mergeCell ref="A11:F11"/>
    <mergeCell ref="A6:F6"/>
    <mergeCell ref="A5:F5"/>
    <mergeCell ref="A7:F7"/>
    <mergeCell ref="G5:I5"/>
    <mergeCell ref="G6:I6"/>
    <mergeCell ref="G7:I7"/>
    <mergeCell ref="G8:I8"/>
    <mergeCell ref="G9:I9"/>
    <mergeCell ref="A14:C15"/>
    <mergeCell ref="D14:E14"/>
    <mergeCell ref="D15:E15"/>
    <mergeCell ref="F14:H14"/>
    <mergeCell ref="I14:AI14"/>
    <mergeCell ref="F15:H15"/>
    <mergeCell ref="I15:AI15"/>
    <mergeCell ref="A18:AP18"/>
    <mergeCell ref="F19:AP19"/>
    <mergeCell ref="A17:E17"/>
    <mergeCell ref="AE17:AI17"/>
    <mergeCell ref="AE16:AI16"/>
    <mergeCell ref="A16:E16"/>
    <mergeCell ref="F17:AD17"/>
    <mergeCell ref="F16:AD16"/>
    <mergeCell ref="AJ16:AP16"/>
    <mergeCell ref="AJ17:AP17"/>
    <mergeCell ref="A21:B30"/>
    <mergeCell ref="W20:AA20"/>
    <mergeCell ref="AB20:AP20"/>
    <mergeCell ref="A20:E20"/>
    <mergeCell ref="F20:V20"/>
    <mergeCell ref="A19:E19"/>
    <mergeCell ref="AL22:AP22"/>
    <mergeCell ref="C21:H21"/>
    <mergeCell ref="I21:M21"/>
    <mergeCell ref="O21:S21"/>
    <mergeCell ref="U21:Y21"/>
    <mergeCell ref="AA21:AE21"/>
    <mergeCell ref="AG21:AK21"/>
    <mergeCell ref="AL21:AP21"/>
    <mergeCell ref="AL23:AP24"/>
    <mergeCell ref="AL25:AO25"/>
    <mergeCell ref="AL26:AO28"/>
    <mergeCell ref="AP26:AP28"/>
    <mergeCell ref="AL29:AO29"/>
    <mergeCell ref="I22:M22"/>
    <mergeCell ref="O22:S22"/>
    <mergeCell ref="U22:Y22"/>
    <mergeCell ref="AA22:AE22"/>
    <mergeCell ref="AG22:AK22"/>
    <mergeCell ref="C30:H30"/>
    <mergeCell ref="R23:AA23"/>
    <mergeCell ref="R24:V24"/>
    <mergeCell ref="W24:AA24"/>
    <mergeCell ref="R25:U25"/>
    <mergeCell ref="R26:U28"/>
    <mergeCell ref="L28:P28"/>
    <mergeCell ref="E26:H28"/>
    <mergeCell ref="C25:D28"/>
    <mergeCell ref="C29:D29"/>
    <mergeCell ref="E29:H29"/>
    <mergeCell ref="I25:K25"/>
    <mergeCell ref="I26:K26"/>
    <mergeCell ref="L26:P26"/>
    <mergeCell ref="L27:P27"/>
    <mergeCell ref="I27:K27"/>
    <mergeCell ref="C23:H24"/>
    <mergeCell ref="E25:H25"/>
    <mergeCell ref="I23:Q24"/>
    <mergeCell ref="L25:P25"/>
    <mergeCell ref="AA26:AA28"/>
    <mergeCell ref="W29:Z29"/>
    <mergeCell ref="I28:K28"/>
    <mergeCell ref="I29:K29"/>
    <mergeCell ref="I32:K33"/>
    <mergeCell ref="L29:P29"/>
    <mergeCell ref="AP32:AU33"/>
    <mergeCell ref="AP35:AT35"/>
    <mergeCell ref="AP36:AT36"/>
    <mergeCell ref="AP37:AT37"/>
    <mergeCell ref="AP38:AT38"/>
    <mergeCell ref="AV32:BA33"/>
    <mergeCell ref="AV35:AZ35"/>
    <mergeCell ref="AV36:AZ36"/>
    <mergeCell ref="AV37:AZ37"/>
    <mergeCell ref="AV38:AZ38"/>
    <mergeCell ref="L32:Q33"/>
    <mergeCell ref="L35:P35"/>
    <mergeCell ref="L36:P36"/>
    <mergeCell ref="L37:P37"/>
    <mergeCell ref="AJ32:AO33"/>
    <mergeCell ref="AJ35:AN35"/>
    <mergeCell ref="AJ36:AN36"/>
    <mergeCell ref="AJ37:AN37"/>
    <mergeCell ref="AJ38:AN38"/>
    <mergeCell ref="AY1:BG1"/>
    <mergeCell ref="C49:W50"/>
    <mergeCell ref="AN42:AT43"/>
    <mergeCell ref="AN44:AT44"/>
    <mergeCell ref="AU44:AZ44"/>
    <mergeCell ref="BA44:BG44"/>
    <mergeCell ref="AO45:AT46"/>
    <mergeCell ref="AU45:AW46"/>
    <mergeCell ref="BE45:BF46"/>
    <mergeCell ref="A2:T4"/>
    <mergeCell ref="AX29:BE29"/>
    <mergeCell ref="A31:B39"/>
    <mergeCell ref="C31:H31"/>
    <mergeCell ref="C32:H33"/>
    <mergeCell ref="E35:H35"/>
    <mergeCell ref="E36:H36"/>
    <mergeCell ref="E37:H37"/>
    <mergeCell ref="E38:H38"/>
    <mergeCell ref="C22:H22"/>
    <mergeCell ref="A8:F8"/>
    <mergeCell ref="A9:F9"/>
    <mergeCell ref="A10:F10"/>
    <mergeCell ref="R36:V36"/>
    <mergeCell ref="R37:V37"/>
  </mergeCells>
  <phoneticPr fontId="2"/>
  <conditionalFormatting sqref="A31:BG39">
    <cfRule type="expression" dxfId="1" priority="1">
      <formula>$A$50="*"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4" orientation="landscape" blackAndWhite="1" r:id="rId1"/>
  <rowBreaks count="1" manualBreakCount="1">
    <brk id="47" max="58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リストデータ!$A$13:$A$16</xm:f>
          </x14:formula1>
          <xm:sqref>G8:I8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>
    <tabColor theme="5" tint="0.39997558519241921"/>
  </sheetPr>
  <dimension ref="A1:Q55"/>
  <sheetViews>
    <sheetView view="pageBreakPreview" zoomScaleNormal="100" zoomScaleSheetLayoutView="100" workbookViewId="0">
      <selection activeCell="R16" sqref="R16"/>
    </sheetView>
  </sheetViews>
  <sheetFormatPr defaultColWidth="5" defaultRowHeight="13.5" x14ac:dyDescent="0.15"/>
  <cols>
    <col min="1" max="16384" width="5" style="64"/>
  </cols>
  <sheetData>
    <row r="1" spans="1:17" x14ac:dyDescent="0.15">
      <c r="A1" s="315" t="s">
        <v>146</v>
      </c>
      <c r="B1" s="316"/>
      <c r="C1" s="316"/>
      <c r="D1" s="316"/>
      <c r="E1" s="316"/>
      <c r="F1" s="316"/>
      <c r="G1" s="316"/>
      <c r="H1" s="316"/>
      <c r="I1" s="316"/>
      <c r="J1" s="316"/>
      <c r="K1" s="316"/>
      <c r="L1" s="316"/>
      <c r="M1" s="316"/>
      <c r="N1" s="316"/>
      <c r="O1" s="316"/>
      <c r="P1" s="316"/>
      <c r="Q1" s="317"/>
    </row>
    <row r="2" spans="1:17" x14ac:dyDescent="0.15">
      <c r="A2" s="318"/>
      <c r="B2" s="319"/>
      <c r="C2" s="319"/>
      <c r="D2" s="319"/>
      <c r="E2" s="319"/>
      <c r="F2" s="319"/>
      <c r="G2" s="319"/>
      <c r="H2" s="319"/>
      <c r="I2" s="319"/>
      <c r="J2" s="319"/>
      <c r="K2" s="319"/>
      <c r="L2" s="319"/>
      <c r="M2" s="319"/>
      <c r="N2" s="319"/>
      <c r="O2" s="319"/>
      <c r="P2" s="319"/>
      <c r="Q2" s="320"/>
    </row>
    <row r="3" spans="1:17" ht="14.25" thickBot="1" x14ac:dyDescent="0.2">
      <c r="A3" s="321"/>
      <c r="B3" s="322"/>
      <c r="C3" s="322"/>
      <c r="D3" s="322"/>
      <c r="E3" s="322"/>
      <c r="F3" s="322"/>
      <c r="G3" s="322"/>
      <c r="H3" s="322"/>
      <c r="I3" s="322"/>
      <c r="J3" s="322"/>
      <c r="K3" s="322"/>
      <c r="L3" s="322"/>
      <c r="M3" s="322"/>
      <c r="N3" s="322"/>
      <c r="O3" s="322"/>
      <c r="P3" s="322"/>
      <c r="Q3" s="323"/>
    </row>
    <row r="4" spans="1:17" x14ac:dyDescent="0.15">
      <c r="A4" s="324" t="s">
        <v>147</v>
      </c>
      <c r="B4" s="325"/>
      <c r="C4" s="328">
        <f>①入力シート!D8</f>
        <v>0</v>
      </c>
      <c r="D4" s="325"/>
      <c r="E4" s="329">
        <f>①入力シート!D9</f>
        <v>0</v>
      </c>
      <c r="F4" s="329"/>
      <c r="G4" s="329"/>
      <c r="H4" s="329"/>
      <c r="I4" s="329"/>
      <c r="J4" s="325" t="s">
        <v>155</v>
      </c>
      <c r="K4" s="325"/>
      <c r="L4" s="331">
        <f ca="1">TODAY()</f>
        <v>45314</v>
      </c>
      <c r="M4" s="331"/>
      <c r="N4" s="331"/>
      <c r="O4" s="331"/>
      <c r="P4" s="331"/>
      <c r="Q4" s="332"/>
    </row>
    <row r="5" spans="1:17" x14ac:dyDescent="0.15">
      <c r="A5" s="326"/>
      <c r="B5" s="327"/>
      <c r="C5" s="327"/>
      <c r="D5" s="327"/>
      <c r="E5" s="330"/>
      <c r="F5" s="330"/>
      <c r="G5" s="330"/>
      <c r="H5" s="330"/>
      <c r="I5" s="330"/>
      <c r="J5" s="327"/>
      <c r="K5" s="327"/>
      <c r="L5" s="333"/>
      <c r="M5" s="333"/>
      <c r="N5" s="333"/>
      <c r="O5" s="333"/>
      <c r="P5" s="333"/>
      <c r="Q5" s="334"/>
    </row>
    <row r="6" spans="1:17" x14ac:dyDescent="0.15">
      <c r="A6" s="326" t="s">
        <v>149</v>
      </c>
      <c r="B6" s="327"/>
      <c r="C6" s="335">
        <f>①入力シート!D2</f>
        <v>0</v>
      </c>
      <c r="D6" s="327"/>
      <c r="E6" s="330">
        <f>①入力シート!D1</f>
        <v>0</v>
      </c>
      <c r="F6" s="330"/>
      <c r="G6" s="330"/>
      <c r="H6" s="330"/>
      <c r="I6" s="330"/>
      <c r="J6" s="330"/>
      <c r="K6" s="330"/>
      <c r="L6" s="330"/>
      <c r="M6" s="330"/>
      <c r="N6" s="330"/>
      <c r="O6" s="330"/>
      <c r="P6" s="330"/>
      <c r="Q6" s="336"/>
    </row>
    <row r="7" spans="1:17" x14ac:dyDescent="0.15">
      <c r="A7" s="326"/>
      <c r="B7" s="327"/>
      <c r="C7" s="327"/>
      <c r="D7" s="327"/>
      <c r="E7" s="330"/>
      <c r="F7" s="330"/>
      <c r="G7" s="330"/>
      <c r="H7" s="330"/>
      <c r="I7" s="330"/>
      <c r="J7" s="330"/>
      <c r="K7" s="330"/>
      <c r="L7" s="330"/>
      <c r="M7" s="330"/>
      <c r="N7" s="330"/>
      <c r="O7" s="330"/>
      <c r="P7" s="330"/>
      <c r="Q7" s="336"/>
    </row>
    <row r="8" spans="1:17" x14ac:dyDescent="0.15">
      <c r="A8" s="326" t="s">
        <v>150</v>
      </c>
      <c r="B8" s="327"/>
      <c r="C8" s="330">
        <f>①入力シート!D3</f>
        <v>0</v>
      </c>
      <c r="D8" s="330"/>
      <c r="E8" s="330"/>
      <c r="F8" s="330"/>
      <c r="G8" s="330"/>
      <c r="H8" s="330"/>
      <c r="I8" s="330"/>
      <c r="J8" s="330"/>
      <c r="K8" s="330"/>
      <c r="L8" s="330"/>
      <c r="M8" s="330"/>
      <c r="N8" s="330"/>
      <c r="O8" s="330"/>
      <c r="P8" s="330"/>
      <c r="Q8" s="336"/>
    </row>
    <row r="9" spans="1:17" x14ac:dyDescent="0.15">
      <c r="A9" s="326"/>
      <c r="B9" s="327"/>
      <c r="C9" s="330"/>
      <c r="D9" s="330"/>
      <c r="E9" s="330"/>
      <c r="F9" s="330"/>
      <c r="G9" s="330"/>
      <c r="H9" s="330"/>
      <c r="I9" s="330"/>
      <c r="J9" s="330"/>
      <c r="K9" s="330"/>
      <c r="L9" s="330"/>
      <c r="M9" s="330"/>
      <c r="N9" s="330"/>
      <c r="O9" s="330"/>
      <c r="P9" s="330"/>
      <c r="Q9" s="336"/>
    </row>
    <row r="10" spans="1:17" x14ac:dyDescent="0.15">
      <c r="A10" s="75"/>
      <c r="B10" s="76"/>
      <c r="C10" s="76"/>
      <c r="D10" s="76"/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76"/>
      <c r="Q10" s="77"/>
    </row>
    <row r="11" spans="1:17" x14ac:dyDescent="0.15">
      <c r="A11" s="313" t="s">
        <v>151</v>
      </c>
      <c r="B11" s="312"/>
      <c r="C11" s="312"/>
      <c r="D11" s="312"/>
      <c r="E11" s="312"/>
      <c r="F11" s="312"/>
      <c r="G11" s="312"/>
      <c r="H11" s="312"/>
      <c r="I11" s="312"/>
      <c r="J11" s="312"/>
      <c r="K11" s="312"/>
      <c r="L11" s="312"/>
      <c r="M11" s="312"/>
      <c r="N11" s="312"/>
      <c r="O11" s="312"/>
      <c r="P11" s="312"/>
      <c r="Q11" s="314"/>
    </row>
    <row r="12" spans="1:17" x14ac:dyDescent="0.15">
      <c r="A12" s="313"/>
      <c r="B12" s="312"/>
      <c r="C12" s="312"/>
      <c r="D12" s="312"/>
      <c r="E12" s="312"/>
      <c r="F12" s="312"/>
      <c r="G12" s="312"/>
      <c r="H12" s="312"/>
      <c r="I12" s="312"/>
      <c r="J12" s="312"/>
      <c r="K12" s="312"/>
      <c r="L12" s="312"/>
      <c r="M12" s="312"/>
      <c r="N12" s="312"/>
      <c r="O12" s="312"/>
      <c r="P12" s="312"/>
      <c r="Q12" s="314"/>
    </row>
    <row r="13" spans="1:17" x14ac:dyDescent="0.15">
      <c r="A13" s="75"/>
      <c r="B13" s="76"/>
      <c r="C13" s="76"/>
      <c r="D13" s="76"/>
      <c r="E13" s="76"/>
      <c r="F13" s="76"/>
      <c r="G13" s="76"/>
      <c r="H13" s="76"/>
      <c r="I13" s="76"/>
      <c r="J13" s="76"/>
      <c r="K13" s="76"/>
      <c r="L13" s="76"/>
      <c r="M13" s="76"/>
      <c r="N13" s="76"/>
      <c r="O13" s="76"/>
      <c r="P13" s="76"/>
      <c r="Q13" s="77"/>
    </row>
    <row r="14" spans="1:17" x14ac:dyDescent="0.15">
      <c r="A14" s="75"/>
      <c r="B14" s="104"/>
      <c r="C14" s="312" t="s">
        <v>253</v>
      </c>
      <c r="D14" s="312"/>
      <c r="E14" s="312"/>
      <c r="F14" s="312"/>
      <c r="G14" s="312"/>
      <c r="H14" s="312"/>
      <c r="I14" s="312"/>
      <c r="J14" s="312"/>
      <c r="K14" s="312"/>
      <c r="L14" s="312"/>
      <c r="M14" s="312"/>
      <c r="N14" s="312"/>
      <c r="O14" s="312"/>
      <c r="P14" s="312"/>
      <c r="Q14" s="65"/>
    </row>
    <row r="15" spans="1:17" x14ac:dyDescent="0.15">
      <c r="A15" s="75"/>
      <c r="B15" s="104"/>
      <c r="C15" s="312"/>
      <c r="D15" s="312"/>
      <c r="E15" s="312"/>
      <c r="F15" s="312"/>
      <c r="G15" s="312"/>
      <c r="H15" s="312"/>
      <c r="I15" s="312"/>
      <c r="J15" s="312"/>
      <c r="K15" s="312"/>
      <c r="L15" s="312"/>
      <c r="M15" s="312"/>
      <c r="N15" s="312"/>
      <c r="O15" s="312"/>
      <c r="P15" s="312"/>
      <c r="Q15" s="65"/>
    </row>
    <row r="16" spans="1:17" x14ac:dyDescent="0.15">
      <c r="A16" s="75"/>
      <c r="B16" s="104"/>
      <c r="C16" s="312" t="s">
        <v>236</v>
      </c>
      <c r="D16" s="312"/>
      <c r="E16" s="312"/>
      <c r="F16" s="312"/>
      <c r="G16" s="312"/>
      <c r="H16" s="312"/>
      <c r="I16" s="312"/>
      <c r="J16" s="312"/>
      <c r="K16" s="312"/>
      <c r="L16" s="312"/>
      <c r="M16" s="312"/>
      <c r="N16" s="312"/>
      <c r="O16" s="312"/>
      <c r="P16" s="312"/>
      <c r="Q16" s="77"/>
    </row>
    <row r="17" spans="1:17" x14ac:dyDescent="0.15">
      <c r="A17" s="75"/>
      <c r="B17" s="104"/>
      <c r="C17" s="312"/>
      <c r="D17" s="312"/>
      <c r="E17" s="312"/>
      <c r="F17" s="312"/>
      <c r="G17" s="312"/>
      <c r="H17" s="312"/>
      <c r="I17" s="312"/>
      <c r="J17" s="312"/>
      <c r="K17" s="312"/>
      <c r="L17" s="312"/>
      <c r="M17" s="312"/>
      <c r="N17" s="312"/>
      <c r="O17" s="312"/>
      <c r="P17" s="312"/>
      <c r="Q17" s="77"/>
    </row>
    <row r="18" spans="1:17" x14ac:dyDescent="0.15">
      <c r="A18" s="75"/>
      <c r="B18" s="104"/>
      <c r="C18" s="312" t="s">
        <v>223</v>
      </c>
      <c r="D18" s="312"/>
      <c r="E18" s="312"/>
      <c r="F18" s="312"/>
      <c r="G18" s="312"/>
      <c r="H18" s="312"/>
      <c r="I18" s="312"/>
      <c r="J18" s="312"/>
      <c r="K18" s="312"/>
      <c r="L18" s="312"/>
      <c r="M18" s="312"/>
      <c r="N18" s="312"/>
      <c r="O18" s="312"/>
      <c r="P18" s="312"/>
      <c r="Q18" s="77"/>
    </row>
    <row r="19" spans="1:17" x14ac:dyDescent="0.15">
      <c r="A19" s="75"/>
      <c r="B19" s="104"/>
      <c r="C19" s="312"/>
      <c r="D19" s="312"/>
      <c r="E19" s="312"/>
      <c r="F19" s="312"/>
      <c r="G19" s="312"/>
      <c r="H19" s="312"/>
      <c r="I19" s="312"/>
      <c r="J19" s="312"/>
      <c r="K19" s="312"/>
      <c r="L19" s="312"/>
      <c r="M19" s="312"/>
      <c r="N19" s="312"/>
      <c r="O19" s="312"/>
      <c r="P19" s="312"/>
      <c r="Q19" s="77"/>
    </row>
    <row r="20" spans="1:17" x14ac:dyDescent="0.15">
      <c r="A20" s="75"/>
      <c r="B20" s="104"/>
      <c r="C20" s="312" t="s">
        <v>152</v>
      </c>
      <c r="D20" s="312"/>
      <c r="E20" s="312"/>
      <c r="F20" s="312"/>
      <c r="G20" s="312"/>
      <c r="H20" s="312"/>
      <c r="I20" s="312"/>
      <c r="J20" s="312"/>
      <c r="K20" s="312"/>
      <c r="L20" s="312"/>
      <c r="M20" s="312"/>
      <c r="N20" s="312"/>
      <c r="O20" s="312"/>
      <c r="P20" s="312"/>
      <c r="Q20" s="77"/>
    </row>
    <row r="21" spans="1:17" x14ac:dyDescent="0.15">
      <c r="A21" s="75"/>
      <c r="B21" s="104"/>
      <c r="C21" s="312"/>
      <c r="D21" s="312"/>
      <c r="E21" s="312"/>
      <c r="F21" s="312"/>
      <c r="G21" s="312"/>
      <c r="H21" s="312"/>
      <c r="I21" s="312"/>
      <c r="J21" s="312"/>
      <c r="K21" s="312"/>
      <c r="L21" s="312"/>
      <c r="M21" s="312"/>
      <c r="N21" s="312"/>
      <c r="O21" s="312"/>
      <c r="P21" s="312"/>
      <c r="Q21" s="77"/>
    </row>
    <row r="22" spans="1:17" x14ac:dyDescent="0.15">
      <c r="A22" s="75"/>
      <c r="B22" s="104"/>
      <c r="C22" s="312"/>
      <c r="D22" s="312"/>
      <c r="E22" s="312"/>
      <c r="F22" s="312"/>
      <c r="G22" s="312"/>
      <c r="H22" s="312"/>
      <c r="I22" s="312"/>
      <c r="J22" s="312"/>
      <c r="K22" s="312"/>
      <c r="L22" s="312"/>
      <c r="M22" s="312"/>
      <c r="N22" s="312"/>
      <c r="O22" s="312"/>
      <c r="P22" s="312"/>
      <c r="Q22" s="77"/>
    </row>
    <row r="23" spans="1:17" x14ac:dyDescent="0.15">
      <c r="A23" s="75"/>
      <c r="B23" s="104"/>
      <c r="C23" s="312"/>
      <c r="D23" s="312"/>
      <c r="E23" s="312"/>
      <c r="F23" s="312"/>
      <c r="G23" s="312"/>
      <c r="H23" s="312"/>
      <c r="I23" s="312"/>
      <c r="J23" s="312"/>
      <c r="K23" s="312"/>
      <c r="L23" s="312"/>
      <c r="M23" s="312"/>
      <c r="N23" s="312"/>
      <c r="O23" s="312"/>
      <c r="P23" s="312"/>
      <c r="Q23" s="77"/>
    </row>
    <row r="24" spans="1:17" x14ac:dyDescent="0.15">
      <c r="A24" s="75"/>
      <c r="B24" s="104"/>
      <c r="C24" s="76"/>
      <c r="D24" s="76"/>
      <c r="E24" s="76"/>
      <c r="F24" s="76"/>
      <c r="G24" s="76"/>
      <c r="H24" s="76"/>
      <c r="I24" s="76"/>
      <c r="J24" s="76"/>
      <c r="K24" s="76"/>
      <c r="L24" s="76"/>
      <c r="M24" s="76"/>
      <c r="N24" s="76"/>
      <c r="O24" s="76"/>
      <c r="P24" s="76"/>
      <c r="Q24" s="65"/>
    </row>
    <row r="25" spans="1:17" x14ac:dyDescent="0.15">
      <c r="A25" s="75"/>
      <c r="B25" s="104"/>
      <c r="C25" s="76"/>
      <c r="D25" s="76"/>
      <c r="E25" s="76"/>
      <c r="F25" s="76"/>
      <c r="G25" s="76"/>
      <c r="H25" s="76"/>
      <c r="I25" s="76"/>
      <c r="J25" s="76"/>
      <c r="K25" s="76"/>
      <c r="L25" s="76"/>
      <c r="M25" s="76"/>
      <c r="N25" s="76"/>
      <c r="O25" s="76"/>
      <c r="P25" s="76"/>
      <c r="Q25" s="65"/>
    </row>
    <row r="26" spans="1:17" x14ac:dyDescent="0.15">
      <c r="A26" s="75"/>
      <c r="B26" s="312" t="s">
        <v>235</v>
      </c>
      <c r="C26" s="312"/>
      <c r="D26" s="312"/>
      <c r="E26" s="312"/>
      <c r="F26" s="312"/>
      <c r="G26" s="312"/>
      <c r="H26" s="312"/>
      <c r="I26" s="312"/>
      <c r="J26" s="312"/>
      <c r="K26" s="312"/>
      <c r="L26" s="312"/>
      <c r="M26" s="312"/>
      <c r="N26" s="312"/>
      <c r="O26" s="110"/>
      <c r="P26" s="110"/>
      <c r="Q26" s="77"/>
    </row>
    <row r="27" spans="1:17" x14ac:dyDescent="0.15">
      <c r="A27" s="75"/>
      <c r="B27" s="312"/>
      <c r="C27" s="312"/>
      <c r="D27" s="312"/>
      <c r="E27" s="312"/>
      <c r="F27" s="312"/>
      <c r="G27" s="312"/>
      <c r="H27" s="312"/>
      <c r="I27" s="312"/>
      <c r="J27" s="312"/>
      <c r="K27" s="312"/>
      <c r="L27" s="312"/>
      <c r="M27" s="312"/>
      <c r="N27" s="312"/>
      <c r="O27" s="110"/>
      <c r="P27" s="110"/>
      <c r="Q27" s="77"/>
    </row>
    <row r="28" spans="1:17" x14ac:dyDescent="0.15">
      <c r="A28" s="75"/>
      <c r="B28" s="104"/>
      <c r="C28" s="312" t="s">
        <v>238</v>
      </c>
      <c r="D28" s="312"/>
      <c r="E28" s="312"/>
      <c r="F28" s="312"/>
      <c r="G28" s="312"/>
      <c r="H28" s="312"/>
      <c r="I28" s="312"/>
      <c r="J28" s="312"/>
      <c r="K28" s="312"/>
      <c r="L28" s="312"/>
      <c r="M28" s="312"/>
      <c r="N28" s="312"/>
      <c r="O28" s="312"/>
      <c r="P28" s="312"/>
      <c r="Q28" s="77"/>
    </row>
    <row r="29" spans="1:17" x14ac:dyDescent="0.15">
      <c r="A29" s="75"/>
      <c r="B29" s="104"/>
      <c r="C29" s="312"/>
      <c r="D29" s="312"/>
      <c r="E29" s="312"/>
      <c r="F29" s="312"/>
      <c r="G29" s="312"/>
      <c r="H29" s="312"/>
      <c r="I29" s="312"/>
      <c r="J29" s="312"/>
      <c r="K29" s="312"/>
      <c r="L29" s="312"/>
      <c r="M29" s="312"/>
      <c r="N29" s="312"/>
      <c r="O29" s="312"/>
      <c r="P29" s="312"/>
      <c r="Q29" s="77"/>
    </row>
    <row r="30" spans="1:17" x14ac:dyDescent="0.15">
      <c r="A30" s="75"/>
      <c r="B30" s="104"/>
      <c r="C30" s="312" t="s">
        <v>237</v>
      </c>
      <c r="D30" s="312"/>
      <c r="E30" s="312"/>
      <c r="F30" s="312"/>
      <c r="G30" s="312"/>
      <c r="H30" s="312"/>
      <c r="I30" s="312"/>
      <c r="J30" s="312"/>
      <c r="K30" s="312"/>
      <c r="L30" s="312"/>
      <c r="M30" s="312"/>
      <c r="N30" s="312"/>
      <c r="O30" s="312"/>
      <c r="P30" s="312"/>
      <c r="Q30" s="77"/>
    </row>
    <row r="31" spans="1:17" x14ac:dyDescent="0.15">
      <c r="A31" s="75"/>
      <c r="B31" s="104"/>
      <c r="C31" s="312"/>
      <c r="D31" s="312"/>
      <c r="E31" s="312"/>
      <c r="F31" s="312"/>
      <c r="G31" s="312"/>
      <c r="H31" s="312"/>
      <c r="I31" s="312"/>
      <c r="J31" s="312"/>
      <c r="K31" s="312"/>
      <c r="L31" s="312"/>
      <c r="M31" s="312"/>
      <c r="N31" s="312"/>
      <c r="O31" s="312"/>
      <c r="P31" s="312"/>
      <c r="Q31" s="77"/>
    </row>
    <row r="32" spans="1:17" x14ac:dyDescent="0.15">
      <c r="A32" s="75"/>
      <c r="B32" s="76"/>
      <c r="C32" s="76"/>
      <c r="D32" s="76"/>
      <c r="E32" s="76"/>
      <c r="F32" s="76"/>
      <c r="G32" s="76"/>
      <c r="H32" s="76"/>
      <c r="I32" s="76"/>
      <c r="J32" s="76"/>
      <c r="K32" s="76"/>
      <c r="L32" s="76"/>
      <c r="M32" s="76"/>
      <c r="N32" s="76"/>
      <c r="O32" s="76"/>
      <c r="P32" s="76"/>
      <c r="Q32" s="65"/>
    </row>
    <row r="33" spans="1:17" x14ac:dyDescent="0.15">
      <c r="A33" s="75"/>
      <c r="B33" s="76"/>
      <c r="C33" s="76"/>
      <c r="D33" s="76"/>
      <c r="E33" s="76"/>
      <c r="F33" s="76"/>
      <c r="G33" s="76"/>
      <c r="H33" s="76"/>
      <c r="I33" s="76"/>
      <c r="J33" s="76"/>
      <c r="K33" s="76"/>
      <c r="L33" s="76"/>
      <c r="M33" s="76"/>
      <c r="N33" s="76"/>
      <c r="O33" s="76"/>
      <c r="P33" s="76"/>
      <c r="Q33" s="65"/>
    </row>
    <row r="34" spans="1:17" x14ac:dyDescent="0.15">
      <c r="A34" s="75"/>
      <c r="B34" s="76"/>
      <c r="C34" s="76"/>
      <c r="D34" s="76"/>
      <c r="E34" s="76"/>
      <c r="F34" s="76"/>
      <c r="G34" s="76"/>
      <c r="H34" s="76"/>
      <c r="I34" s="76"/>
      <c r="J34" s="76"/>
      <c r="K34" s="76"/>
      <c r="L34" s="76"/>
      <c r="M34" s="76"/>
      <c r="N34" s="76"/>
      <c r="O34" s="76"/>
      <c r="P34" s="76"/>
      <c r="Q34" s="65"/>
    </row>
    <row r="35" spans="1:17" x14ac:dyDescent="0.15">
      <c r="A35" s="75"/>
      <c r="B35" s="76"/>
      <c r="C35" s="76"/>
      <c r="D35" s="76"/>
      <c r="E35" s="76"/>
      <c r="F35" s="76"/>
      <c r="G35" s="76"/>
      <c r="H35" s="76"/>
      <c r="I35" s="76"/>
      <c r="J35" s="76"/>
      <c r="K35" s="76"/>
      <c r="L35" s="76"/>
      <c r="M35" s="76"/>
      <c r="N35" s="76"/>
      <c r="O35" s="76"/>
      <c r="P35" s="76"/>
      <c r="Q35" s="65"/>
    </row>
    <row r="36" spans="1:17" x14ac:dyDescent="0.15">
      <c r="A36" s="75"/>
      <c r="B36" s="76"/>
      <c r="C36" s="76"/>
      <c r="D36" s="76"/>
      <c r="E36" s="76"/>
      <c r="F36" s="76"/>
      <c r="G36" s="76"/>
      <c r="H36" s="76"/>
      <c r="I36" s="76"/>
      <c r="J36" s="76"/>
      <c r="K36" s="76"/>
      <c r="L36" s="76"/>
      <c r="M36" s="76"/>
      <c r="N36" s="76"/>
      <c r="O36" s="76"/>
      <c r="P36" s="76"/>
      <c r="Q36" s="65"/>
    </row>
    <row r="37" spans="1:17" x14ac:dyDescent="0.15">
      <c r="A37" s="75"/>
      <c r="B37" s="76"/>
      <c r="C37" s="76"/>
      <c r="D37" s="76"/>
      <c r="E37" s="76"/>
      <c r="F37" s="76"/>
      <c r="G37" s="76"/>
      <c r="H37" s="76"/>
      <c r="I37" s="76"/>
      <c r="J37" s="76"/>
      <c r="K37" s="76"/>
      <c r="L37" s="76"/>
      <c r="M37" s="76"/>
      <c r="N37" s="76"/>
      <c r="O37" s="76"/>
      <c r="P37" s="76"/>
      <c r="Q37" s="65"/>
    </row>
    <row r="38" spans="1:17" x14ac:dyDescent="0.15">
      <c r="A38" s="75"/>
      <c r="B38" s="76"/>
      <c r="C38" s="76"/>
      <c r="D38" s="76"/>
      <c r="E38" s="76"/>
      <c r="F38" s="76"/>
      <c r="G38" s="76"/>
      <c r="H38" s="76"/>
      <c r="I38" s="76"/>
      <c r="J38" s="76"/>
      <c r="K38" s="76"/>
      <c r="L38" s="76"/>
      <c r="M38" s="76"/>
      <c r="N38" s="76"/>
      <c r="O38" s="76"/>
      <c r="P38" s="76"/>
      <c r="Q38" s="65"/>
    </row>
    <row r="39" spans="1:17" x14ac:dyDescent="0.15">
      <c r="A39" s="75"/>
      <c r="B39" s="76"/>
      <c r="C39" s="76"/>
      <c r="D39" s="76"/>
      <c r="E39" s="76"/>
      <c r="F39" s="76"/>
      <c r="G39" s="76"/>
      <c r="H39" s="76"/>
      <c r="I39" s="76"/>
      <c r="J39" s="76"/>
      <c r="K39" s="76"/>
      <c r="L39" s="76"/>
      <c r="M39" s="76"/>
      <c r="N39" s="76"/>
      <c r="O39" s="76"/>
      <c r="P39" s="76"/>
      <c r="Q39" s="65"/>
    </row>
    <row r="40" spans="1:17" x14ac:dyDescent="0.15">
      <c r="A40" s="75"/>
      <c r="B40" s="76"/>
      <c r="C40" s="76"/>
      <c r="D40" s="76"/>
      <c r="E40" s="76"/>
      <c r="F40" s="76"/>
      <c r="G40" s="76"/>
      <c r="H40" s="76"/>
      <c r="I40" s="76"/>
      <c r="J40" s="76"/>
      <c r="K40" s="76"/>
      <c r="L40" s="76"/>
      <c r="M40" s="76"/>
      <c r="N40" s="76"/>
      <c r="O40" s="76"/>
      <c r="P40" s="76"/>
      <c r="Q40" s="65"/>
    </row>
    <row r="41" spans="1:17" x14ac:dyDescent="0.15">
      <c r="A41" s="75"/>
      <c r="B41" s="76"/>
      <c r="C41" s="76"/>
      <c r="D41" s="76"/>
      <c r="E41" s="76"/>
      <c r="F41" s="76"/>
      <c r="G41" s="76"/>
      <c r="H41" s="76"/>
      <c r="I41" s="76"/>
      <c r="J41" s="76"/>
      <c r="K41" s="76"/>
      <c r="L41" s="76"/>
      <c r="M41" s="76"/>
      <c r="N41" s="76"/>
      <c r="O41" s="76"/>
      <c r="P41" s="76"/>
      <c r="Q41" s="65"/>
    </row>
    <row r="42" spans="1:17" x14ac:dyDescent="0.15">
      <c r="A42" s="75"/>
      <c r="B42" s="76"/>
      <c r="C42" s="76"/>
      <c r="D42" s="76"/>
      <c r="E42" s="76"/>
      <c r="F42" s="76"/>
      <c r="G42" s="76"/>
      <c r="H42" s="76"/>
      <c r="I42" s="76"/>
      <c r="J42" s="76"/>
      <c r="K42" s="76"/>
      <c r="L42" s="76"/>
      <c r="M42" s="76"/>
      <c r="N42" s="76"/>
      <c r="O42" s="76"/>
      <c r="P42" s="76"/>
      <c r="Q42" s="65"/>
    </row>
    <row r="43" spans="1:17" x14ac:dyDescent="0.15">
      <c r="A43" s="75"/>
      <c r="B43" s="76"/>
      <c r="C43" s="76"/>
      <c r="D43" s="76"/>
      <c r="E43" s="76"/>
      <c r="F43" s="76"/>
      <c r="G43" s="76"/>
      <c r="H43" s="76"/>
      <c r="I43" s="76"/>
      <c r="J43" s="76"/>
      <c r="K43" s="76"/>
      <c r="L43" s="76"/>
      <c r="M43" s="76"/>
      <c r="N43" s="76"/>
      <c r="O43" s="76"/>
      <c r="P43" s="76"/>
      <c r="Q43" s="65"/>
    </row>
    <row r="44" spans="1:17" x14ac:dyDescent="0.15">
      <c r="A44" s="75"/>
      <c r="B44" s="76"/>
      <c r="C44" s="76"/>
      <c r="D44" s="76"/>
      <c r="E44" s="76"/>
      <c r="F44" s="76"/>
      <c r="G44" s="76"/>
      <c r="H44" s="76"/>
      <c r="I44" s="76"/>
      <c r="J44" s="76"/>
      <c r="K44" s="76"/>
      <c r="L44" s="76"/>
      <c r="M44" s="76"/>
      <c r="N44" s="76"/>
      <c r="O44" s="76"/>
      <c r="P44" s="76"/>
      <c r="Q44" s="65"/>
    </row>
    <row r="45" spans="1:17" x14ac:dyDescent="0.15">
      <c r="A45" s="75"/>
      <c r="B45" s="76"/>
      <c r="C45" s="76"/>
      <c r="D45" s="76"/>
      <c r="E45" s="76"/>
      <c r="F45" s="76"/>
      <c r="G45" s="76"/>
      <c r="H45" s="76"/>
      <c r="I45" s="76"/>
      <c r="J45" s="76"/>
      <c r="K45" s="76"/>
      <c r="L45" s="76"/>
      <c r="M45" s="76"/>
      <c r="N45" s="76"/>
      <c r="O45" s="76"/>
      <c r="P45" s="76"/>
      <c r="Q45" s="65"/>
    </row>
    <row r="46" spans="1:17" x14ac:dyDescent="0.15">
      <c r="A46" s="75"/>
      <c r="B46" s="76"/>
      <c r="C46" s="76"/>
      <c r="D46" s="76"/>
      <c r="E46" s="76"/>
      <c r="F46" s="76"/>
      <c r="G46" s="76"/>
      <c r="H46" s="76"/>
      <c r="I46" s="76"/>
      <c r="J46" s="76"/>
      <c r="K46" s="76"/>
      <c r="L46" s="76"/>
      <c r="M46" s="76"/>
      <c r="N46" s="76"/>
      <c r="O46" s="76"/>
      <c r="P46" s="76"/>
      <c r="Q46" s="65"/>
    </row>
    <row r="47" spans="1:17" x14ac:dyDescent="0.15">
      <c r="A47" s="75"/>
      <c r="B47" s="76"/>
      <c r="C47" s="76"/>
      <c r="D47" s="76"/>
      <c r="E47" s="76"/>
      <c r="F47" s="76"/>
      <c r="G47" s="76"/>
      <c r="H47" s="76"/>
      <c r="I47" s="76"/>
      <c r="J47" s="76"/>
      <c r="K47" s="76"/>
      <c r="L47" s="76"/>
      <c r="M47" s="76"/>
      <c r="N47" s="76"/>
      <c r="O47" s="76"/>
      <c r="P47" s="76"/>
      <c r="Q47" s="65"/>
    </row>
    <row r="48" spans="1:17" x14ac:dyDescent="0.15">
      <c r="A48" s="75"/>
      <c r="B48" s="76"/>
      <c r="C48" s="76"/>
      <c r="D48" s="76"/>
      <c r="E48" s="76"/>
      <c r="F48" s="76"/>
      <c r="G48" s="76"/>
      <c r="H48" s="76"/>
      <c r="I48" s="76"/>
      <c r="J48" s="76"/>
      <c r="K48" s="76"/>
      <c r="L48" s="76"/>
      <c r="M48" s="76"/>
      <c r="N48" s="76"/>
      <c r="O48" s="76"/>
      <c r="P48" s="76"/>
      <c r="Q48" s="65"/>
    </row>
    <row r="49" spans="1:17" x14ac:dyDescent="0.15">
      <c r="A49" s="75"/>
      <c r="B49" s="76"/>
      <c r="C49" s="76"/>
      <c r="D49" s="76"/>
      <c r="E49" s="76"/>
      <c r="F49" s="76"/>
      <c r="G49" s="76"/>
      <c r="H49" s="76"/>
      <c r="I49" s="76"/>
      <c r="J49" s="76"/>
      <c r="K49" s="76"/>
      <c r="L49" s="76"/>
      <c r="M49" s="76"/>
      <c r="N49" s="76"/>
      <c r="O49" s="76"/>
      <c r="P49" s="76"/>
      <c r="Q49" s="65"/>
    </row>
    <row r="50" spans="1:17" x14ac:dyDescent="0.15">
      <c r="A50" s="75"/>
      <c r="B50" s="76"/>
      <c r="C50" s="76"/>
      <c r="D50" s="76"/>
      <c r="E50" s="76"/>
      <c r="F50" s="76"/>
      <c r="G50" s="76"/>
      <c r="H50" s="76"/>
      <c r="I50" s="76"/>
      <c r="J50" s="76"/>
      <c r="K50" s="76"/>
      <c r="L50" s="76"/>
      <c r="M50" s="76"/>
      <c r="N50" s="76"/>
      <c r="O50" s="76"/>
      <c r="P50" s="76"/>
      <c r="Q50" s="65"/>
    </row>
    <row r="51" spans="1:17" x14ac:dyDescent="0.15">
      <c r="A51" s="75"/>
      <c r="B51" s="76"/>
      <c r="C51" s="76"/>
      <c r="D51" s="76"/>
      <c r="E51" s="76"/>
      <c r="F51" s="76"/>
      <c r="G51" s="76"/>
      <c r="H51" s="76"/>
      <c r="I51" s="76"/>
      <c r="J51" s="76"/>
      <c r="K51" s="76"/>
      <c r="L51" s="76"/>
      <c r="M51" s="76"/>
      <c r="N51" s="76"/>
      <c r="O51" s="76"/>
      <c r="P51" s="76"/>
      <c r="Q51" s="65"/>
    </row>
    <row r="52" spans="1:17" x14ac:dyDescent="0.15">
      <c r="A52" s="75"/>
      <c r="B52" s="76"/>
      <c r="C52" s="76"/>
      <c r="D52" s="76"/>
      <c r="E52" s="76"/>
      <c r="F52" s="76"/>
      <c r="G52" s="76"/>
      <c r="H52" s="76"/>
      <c r="I52" s="76"/>
      <c r="J52" s="76"/>
      <c r="K52" s="76"/>
      <c r="L52" s="76"/>
      <c r="M52" s="76"/>
      <c r="N52" s="76"/>
      <c r="O52" s="76"/>
      <c r="P52" s="76"/>
      <c r="Q52" s="65"/>
    </row>
    <row r="53" spans="1:17" x14ac:dyDescent="0.15">
      <c r="A53" s="75"/>
      <c r="B53" s="76"/>
      <c r="C53" s="76"/>
      <c r="D53" s="76"/>
      <c r="E53" s="76"/>
      <c r="F53" s="76"/>
      <c r="G53" s="76"/>
      <c r="H53" s="76"/>
      <c r="I53" s="76"/>
      <c r="J53" s="76"/>
      <c r="K53" s="76"/>
      <c r="L53" s="76"/>
      <c r="M53" s="76"/>
      <c r="N53" s="76"/>
      <c r="O53" s="76"/>
      <c r="P53" s="76"/>
      <c r="Q53" s="65"/>
    </row>
    <row r="54" spans="1:17" x14ac:dyDescent="0.15">
      <c r="A54" s="75"/>
      <c r="B54" s="76"/>
      <c r="C54" s="76"/>
      <c r="D54" s="76"/>
      <c r="E54" s="76"/>
      <c r="F54" s="76"/>
      <c r="G54" s="76"/>
      <c r="H54" s="76"/>
      <c r="I54" s="76"/>
      <c r="J54" s="76"/>
      <c r="K54" s="76"/>
      <c r="L54" s="76"/>
      <c r="M54" s="76"/>
      <c r="N54" s="308"/>
      <c r="O54" s="308"/>
      <c r="P54" s="308"/>
      <c r="Q54" s="309"/>
    </row>
    <row r="55" spans="1:17" ht="14.25" thickBot="1" x14ac:dyDescent="0.2">
      <c r="A55" s="79"/>
      <c r="B55" s="78"/>
      <c r="C55" s="78"/>
      <c r="D55" s="78"/>
      <c r="E55" s="78"/>
      <c r="F55" s="78"/>
      <c r="G55" s="78"/>
      <c r="H55" s="78"/>
      <c r="I55" s="78"/>
      <c r="J55" s="78"/>
      <c r="K55" s="78"/>
      <c r="L55" s="78"/>
      <c r="M55" s="78"/>
      <c r="N55" s="310"/>
      <c r="O55" s="310"/>
      <c r="P55" s="310"/>
      <c r="Q55" s="311"/>
    </row>
  </sheetData>
  <sheetProtection algorithmName="SHA-512" hashValue="80Gtk0CguA2cKKrZ3E0IjUF/Nf63hF88rtbDAG4lxAr4QuiUDWHiXXOfkGSAuLPIfcnZhZHeWGqlCsC3y5Ot2A==" saltValue="xkepmIhSNFxCekOdI6o5TQ==" spinCount="100000" sheet="1" selectLockedCells="1"/>
  <mergeCells count="21">
    <mergeCell ref="A11:Q12"/>
    <mergeCell ref="A1:Q3"/>
    <mergeCell ref="A4:B5"/>
    <mergeCell ref="C4:D5"/>
    <mergeCell ref="E4:I5"/>
    <mergeCell ref="J4:K5"/>
    <mergeCell ref="L4:Q5"/>
    <mergeCell ref="A6:B7"/>
    <mergeCell ref="C6:D7"/>
    <mergeCell ref="E6:Q7"/>
    <mergeCell ref="A8:B9"/>
    <mergeCell ref="C8:Q9"/>
    <mergeCell ref="N54:Q55"/>
    <mergeCell ref="C14:P15"/>
    <mergeCell ref="C16:P17"/>
    <mergeCell ref="C20:P21"/>
    <mergeCell ref="C30:P31"/>
    <mergeCell ref="C22:P23"/>
    <mergeCell ref="C28:P29"/>
    <mergeCell ref="C18:P19"/>
    <mergeCell ref="B26:N27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blackAndWhite="1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>
                <anchor moveWithCells="1">
                  <from>
                    <xdr:col>1</xdr:col>
                    <xdr:colOff>85725</xdr:colOff>
                    <xdr:row>13</xdr:row>
                    <xdr:rowOff>57150</xdr:rowOff>
                  </from>
                  <to>
                    <xdr:col>1</xdr:col>
                    <xdr:colOff>371475</xdr:colOff>
                    <xdr:row>14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Fill="0" autoLine="0" autoPict="0">
                <anchor moveWithCells="1">
                  <from>
                    <xdr:col>1</xdr:col>
                    <xdr:colOff>85725</xdr:colOff>
                    <xdr:row>15</xdr:row>
                    <xdr:rowOff>47625</xdr:rowOff>
                  </from>
                  <to>
                    <xdr:col>1</xdr:col>
                    <xdr:colOff>371475</xdr:colOff>
                    <xdr:row>16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Fill="0" autoLine="0" autoPict="0">
                <anchor moveWithCells="1">
                  <from>
                    <xdr:col>1</xdr:col>
                    <xdr:colOff>85725</xdr:colOff>
                    <xdr:row>19</xdr:row>
                    <xdr:rowOff>47625</xdr:rowOff>
                  </from>
                  <to>
                    <xdr:col>1</xdr:col>
                    <xdr:colOff>371475</xdr:colOff>
                    <xdr:row>20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Fill="0" autoLine="0" autoPict="0">
                <anchor moveWithCells="1">
                  <from>
                    <xdr:col>1</xdr:col>
                    <xdr:colOff>85725</xdr:colOff>
                    <xdr:row>29</xdr:row>
                    <xdr:rowOff>47625</xdr:rowOff>
                  </from>
                  <to>
                    <xdr:col>1</xdr:col>
                    <xdr:colOff>361950</xdr:colOff>
                    <xdr:row>30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8" name="Check Box 9">
              <controlPr defaultSize="0" autoFill="0" autoLine="0" autoPict="0">
                <anchor moveWithCells="1">
                  <from>
                    <xdr:col>1</xdr:col>
                    <xdr:colOff>85725</xdr:colOff>
                    <xdr:row>27</xdr:row>
                    <xdr:rowOff>57150</xdr:rowOff>
                  </from>
                  <to>
                    <xdr:col>1</xdr:col>
                    <xdr:colOff>371475</xdr:colOff>
                    <xdr:row>28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9" name="Check Box 10">
              <controlPr defaultSize="0" autoFill="0" autoLine="0" autoPict="0">
                <anchor moveWithCells="1">
                  <from>
                    <xdr:col>1</xdr:col>
                    <xdr:colOff>85725</xdr:colOff>
                    <xdr:row>17</xdr:row>
                    <xdr:rowOff>47625</xdr:rowOff>
                  </from>
                  <to>
                    <xdr:col>1</xdr:col>
                    <xdr:colOff>371475</xdr:colOff>
                    <xdr:row>18</xdr:row>
                    <xdr:rowOff>123825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>
    <tabColor theme="4" tint="0.39997558519241921"/>
  </sheetPr>
  <dimension ref="A1:Q53"/>
  <sheetViews>
    <sheetView tabSelected="1" view="pageBreakPreview" zoomScaleNormal="100" zoomScaleSheetLayoutView="100" workbookViewId="0">
      <selection activeCell="C10" sqref="C10:Q11"/>
    </sheetView>
  </sheetViews>
  <sheetFormatPr defaultColWidth="5" defaultRowHeight="13.5" x14ac:dyDescent="0.15"/>
  <cols>
    <col min="1" max="16384" width="5" style="64"/>
  </cols>
  <sheetData>
    <row r="1" spans="1:17" x14ac:dyDescent="0.15">
      <c r="A1" s="315" t="s">
        <v>215</v>
      </c>
      <c r="B1" s="316"/>
      <c r="C1" s="316"/>
      <c r="D1" s="316"/>
      <c r="E1" s="316"/>
      <c r="F1" s="316"/>
      <c r="G1" s="316"/>
      <c r="H1" s="316"/>
      <c r="I1" s="316"/>
      <c r="J1" s="316"/>
      <c r="K1" s="316"/>
      <c r="L1" s="316"/>
      <c r="M1" s="316"/>
      <c r="N1" s="316"/>
      <c r="O1" s="316"/>
      <c r="P1" s="316"/>
      <c r="Q1" s="317"/>
    </row>
    <row r="2" spans="1:17" x14ac:dyDescent="0.15">
      <c r="A2" s="318"/>
      <c r="B2" s="319"/>
      <c r="C2" s="319"/>
      <c r="D2" s="319"/>
      <c r="E2" s="319"/>
      <c r="F2" s="319"/>
      <c r="G2" s="319"/>
      <c r="H2" s="319"/>
      <c r="I2" s="319"/>
      <c r="J2" s="319"/>
      <c r="K2" s="319"/>
      <c r="L2" s="319"/>
      <c r="M2" s="319"/>
      <c r="N2" s="319"/>
      <c r="O2" s="319"/>
      <c r="P2" s="319"/>
      <c r="Q2" s="320"/>
    </row>
    <row r="3" spans="1:17" ht="14.25" thickBot="1" x14ac:dyDescent="0.2">
      <c r="A3" s="321"/>
      <c r="B3" s="322"/>
      <c r="C3" s="322"/>
      <c r="D3" s="322"/>
      <c r="E3" s="322"/>
      <c r="F3" s="322"/>
      <c r="G3" s="322"/>
      <c r="H3" s="322"/>
      <c r="I3" s="322"/>
      <c r="J3" s="322"/>
      <c r="K3" s="322"/>
      <c r="L3" s="322"/>
      <c r="M3" s="322"/>
      <c r="N3" s="322"/>
      <c r="O3" s="322"/>
      <c r="P3" s="322"/>
      <c r="Q3" s="323"/>
    </row>
    <row r="4" spans="1:17" x14ac:dyDescent="0.15">
      <c r="A4" s="324" t="s">
        <v>147</v>
      </c>
      <c r="B4" s="325"/>
      <c r="C4" s="328">
        <f>①入力シート!D8</f>
        <v>0</v>
      </c>
      <c r="D4" s="325"/>
      <c r="E4" s="329">
        <f>①入力シート!D9</f>
        <v>0</v>
      </c>
      <c r="F4" s="329"/>
      <c r="G4" s="329"/>
      <c r="H4" s="329"/>
      <c r="I4" s="329"/>
      <c r="J4" s="325" t="s">
        <v>155</v>
      </c>
      <c r="K4" s="325"/>
      <c r="L4" s="337"/>
      <c r="M4" s="337"/>
      <c r="N4" s="337"/>
      <c r="O4" s="337"/>
      <c r="P4" s="337"/>
      <c r="Q4" s="338"/>
    </row>
    <row r="5" spans="1:17" x14ac:dyDescent="0.15">
      <c r="A5" s="326"/>
      <c r="B5" s="327"/>
      <c r="C5" s="327"/>
      <c r="D5" s="327"/>
      <c r="E5" s="330"/>
      <c r="F5" s="330"/>
      <c r="G5" s="330"/>
      <c r="H5" s="330"/>
      <c r="I5" s="330"/>
      <c r="J5" s="327"/>
      <c r="K5" s="327"/>
      <c r="L5" s="339"/>
      <c r="M5" s="339"/>
      <c r="N5" s="339"/>
      <c r="O5" s="339"/>
      <c r="P5" s="339"/>
      <c r="Q5" s="340"/>
    </row>
    <row r="6" spans="1:17" x14ac:dyDescent="0.15">
      <c r="A6" s="326" t="s">
        <v>149</v>
      </c>
      <c r="B6" s="327"/>
      <c r="C6" s="335">
        <f>①入力シート!D2</f>
        <v>0</v>
      </c>
      <c r="D6" s="327"/>
      <c r="E6" s="330">
        <f>①入力シート!D1</f>
        <v>0</v>
      </c>
      <c r="F6" s="330"/>
      <c r="G6" s="330"/>
      <c r="H6" s="330"/>
      <c r="I6" s="330"/>
      <c r="J6" s="330"/>
      <c r="K6" s="330"/>
      <c r="L6" s="330"/>
      <c r="M6" s="330"/>
      <c r="N6" s="330"/>
      <c r="O6" s="330"/>
      <c r="P6" s="330"/>
      <c r="Q6" s="336"/>
    </row>
    <row r="7" spans="1:17" x14ac:dyDescent="0.15">
      <c r="A7" s="326"/>
      <c r="B7" s="327"/>
      <c r="C7" s="327"/>
      <c r="D7" s="327"/>
      <c r="E7" s="330"/>
      <c r="F7" s="330"/>
      <c r="G7" s="330"/>
      <c r="H7" s="330"/>
      <c r="I7" s="330"/>
      <c r="J7" s="330"/>
      <c r="K7" s="330"/>
      <c r="L7" s="330"/>
      <c r="M7" s="330"/>
      <c r="N7" s="330"/>
      <c r="O7" s="330"/>
      <c r="P7" s="330"/>
      <c r="Q7" s="336"/>
    </row>
    <row r="8" spans="1:17" x14ac:dyDescent="0.15">
      <c r="A8" s="326" t="s">
        <v>150</v>
      </c>
      <c r="B8" s="327"/>
      <c r="C8" s="330">
        <f>①入力シート!D3</f>
        <v>0</v>
      </c>
      <c r="D8" s="330"/>
      <c r="E8" s="330"/>
      <c r="F8" s="330"/>
      <c r="G8" s="330"/>
      <c r="H8" s="330"/>
      <c r="I8" s="330"/>
      <c r="J8" s="330"/>
      <c r="K8" s="330"/>
      <c r="L8" s="330"/>
      <c r="M8" s="330"/>
      <c r="N8" s="330"/>
      <c r="O8" s="330"/>
      <c r="P8" s="330"/>
      <c r="Q8" s="336"/>
    </row>
    <row r="9" spans="1:17" x14ac:dyDescent="0.15">
      <c r="A9" s="341"/>
      <c r="B9" s="342"/>
      <c r="C9" s="343"/>
      <c r="D9" s="343"/>
      <c r="E9" s="343"/>
      <c r="F9" s="343"/>
      <c r="G9" s="343"/>
      <c r="H9" s="343"/>
      <c r="I9" s="343"/>
      <c r="J9" s="343"/>
      <c r="K9" s="343"/>
      <c r="L9" s="343"/>
      <c r="M9" s="343"/>
      <c r="N9" s="343"/>
      <c r="O9" s="343"/>
      <c r="P9" s="343"/>
      <c r="Q9" s="344"/>
    </row>
    <row r="10" spans="1:17" x14ac:dyDescent="0.15">
      <c r="A10" s="345" t="s">
        <v>217</v>
      </c>
      <c r="B10" s="346"/>
      <c r="C10" s="349"/>
      <c r="D10" s="349"/>
      <c r="E10" s="349"/>
      <c r="F10" s="349"/>
      <c r="G10" s="349"/>
      <c r="H10" s="349"/>
      <c r="I10" s="349"/>
      <c r="J10" s="349"/>
      <c r="K10" s="349"/>
      <c r="L10" s="349"/>
      <c r="M10" s="349"/>
      <c r="N10" s="349"/>
      <c r="O10" s="349"/>
      <c r="P10" s="349"/>
      <c r="Q10" s="350"/>
    </row>
    <row r="11" spans="1:17" x14ac:dyDescent="0.15">
      <c r="A11" s="347"/>
      <c r="B11" s="348"/>
      <c r="C11" s="351"/>
      <c r="D11" s="351"/>
      <c r="E11" s="351"/>
      <c r="F11" s="351"/>
      <c r="G11" s="351"/>
      <c r="H11" s="351"/>
      <c r="I11" s="351"/>
      <c r="J11" s="351"/>
      <c r="K11" s="351"/>
      <c r="L11" s="351"/>
      <c r="M11" s="351"/>
      <c r="N11" s="351"/>
      <c r="O11" s="351"/>
      <c r="P11" s="351"/>
      <c r="Q11" s="352"/>
    </row>
    <row r="12" spans="1:17" x14ac:dyDescent="0.15">
      <c r="A12" s="378" t="s">
        <v>216</v>
      </c>
      <c r="B12" s="354"/>
      <c r="C12" s="372" t="s">
        <v>266</v>
      </c>
      <c r="D12" s="368"/>
      <c r="E12" s="368"/>
      <c r="F12" s="368"/>
      <c r="G12" s="368"/>
      <c r="H12" s="368"/>
      <c r="I12" s="368"/>
      <c r="J12" s="368"/>
      <c r="K12" s="368"/>
      <c r="L12" s="373"/>
      <c r="M12" s="376" t="s">
        <v>220</v>
      </c>
      <c r="N12" s="376"/>
      <c r="O12" s="368"/>
      <c r="P12" s="368"/>
      <c r="Q12" s="369"/>
    </row>
    <row r="13" spans="1:17" x14ac:dyDescent="0.15">
      <c r="A13" s="357"/>
      <c r="B13" s="358"/>
      <c r="C13" s="374"/>
      <c r="D13" s="370"/>
      <c r="E13" s="370"/>
      <c r="F13" s="370"/>
      <c r="G13" s="370"/>
      <c r="H13" s="370"/>
      <c r="I13" s="370"/>
      <c r="J13" s="370"/>
      <c r="K13" s="370"/>
      <c r="L13" s="375"/>
      <c r="M13" s="377"/>
      <c r="N13" s="377"/>
      <c r="O13" s="370"/>
      <c r="P13" s="370"/>
      <c r="Q13" s="371"/>
    </row>
    <row r="14" spans="1:17" x14ac:dyDescent="0.15">
      <c r="A14" s="353" t="s">
        <v>218</v>
      </c>
      <c r="B14" s="354"/>
      <c r="C14" s="359"/>
      <c r="D14" s="360"/>
      <c r="E14" s="360"/>
      <c r="F14" s="360"/>
      <c r="G14" s="360"/>
      <c r="H14" s="360"/>
      <c r="I14" s="360"/>
      <c r="J14" s="360"/>
      <c r="K14" s="360"/>
      <c r="L14" s="360"/>
      <c r="M14" s="360"/>
      <c r="N14" s="360"/>
      <c r="O14" s="360"/>
      <c r="P14" s="360"/>
      <c r="Q14" s="361"/>
    </row>
    <row r="15" spans="1:17" x14ac:dyDescent="0.15">
      <c r="A15" s="355"/>
      <c r="B15" s="356"/>
      <c r="C15" s="362"/>
      <c r="D15" s="363"/>
      <c r="E15" s="363"/>
      <c r="F15" s="363"/>
      <c r="G15" s="363"/>
      <c r="H15" s="363"/>
      <c r="I15" s="363"/>
      <c r="J15" s="363"/>
      <c r="K15" s="363"/>
      <c r="L15" s="363"/>
      <c r="M15" s="363"/>
      <c r="N15" s="363"/>
      <c r="O15" s="363"/>
      <c r="P15" s="363"/>
      <c r="Q15" s="364"/>
    </row>
    <row r="16" spans="1:17" x14ac:dyDescent="0.15">
      <c r="A16" s="355"/>
      <c r="B16" s="356"/>
      <c r="C16" s="362"/>
      <c r="D16" s="363"/>
      <c r="E16" s="363"/>
      <c r="F16" s="363"/>
      <c r="G16" s="363"/>
      <c r="H16" s="363"/>
      <c r="I16" s="363"/>
      <c r="J16" s="363"/>
      <c r="K16" s="363"/>
      <c r="L16" s="363"/>
      <c r="M16" s="363"/>
      <c r="N16" s="363"/>
      <c r="O16" s="363"/>
      <c r="P16" s="363"/>
      <c r="Q16" s="364"/>
    </row>
    <row r="17" spans="1:17" x14ac:dyDescent="0.15">
      <c r="A17" s="355"/>
      <c r="B17" s="356"/>
      <c r="C17" s="362"/>
      <c r="D17" s="363"/>
      <c r="E17" s="363"/>
      <c r="F17" s="363"/>
      <c r="G17" s="363"/>
      <c r="H17" s="363"/>
      <c r="I17" s="363"/>
      <c r="J17" s="363"/>
      <c r="K17" s="363"/>
      <c r="L17" s="363"/>
      <c r="M17" s="363"/>
      <c r="N17" s="363"/>
      <c r="O17" s="363"/>
      <c r="P17" s="363"/>
      <c r="Q17" s="364"/>
    </row>
    <row r="18" spans="1:17" x14ac:dyDescent="0.15">
      <c r="A18" s="355"/>
      <c r="B18" s="356"/>
      <c r="C18" s="362"/>
      <c r="D18" s="363"/>
      <c r="E18" s="363"/>
      <c r="F18" s="363"/>
      <c r="G18" s="363"/>
      <c r="H18" s="363"/>
      <c r="I18" s="363"/>
      <c r="J18" s="363"/>
      <c r="K18" s="363"/>
      <c r="L18" s="363"/>
      <c r="M18" s="363"/>
      <c r="N18" s="363"/>
      <c r="O18" s="363"/>
      <c r="P18" s="363"/>
      <c r="Q18" s="364"/>
    </row>
    <row r="19" spans="1:17" x14ac:dyDescent="0.15">
      <c r="A19" s="355"/>
      <c r="B19" s="356"/>
      <c r="C19" s="362"/>
      <c r="D19" s="363"/>
      <c r="E19" s="363"/>
      <c r="F19" s="363"/>
      <c r="G19" s="363"/>
      <c r="H19" s="363"/>
      <c r="I19" s="363"/>
      <c r="J19" s="363"/>
      <c r="K19" s="363"/>
      <c r="L19" s="363"/>
      <c r="M19" s="363"/>
      <c r="N19" s="363"/>
      <c r="O19" s="363"/>
      <c r="P19" s="363"/>
      <c r="Q19" s="364"/>
    </row>
    <row r="20" spans="1:17" x14ac:dyDescent="0.15">
      <c r="A20" s="355"/>
      <c r="B20" s="356"/>
      <c r="C20" s="362"/>
      <c r="D20" s="363"/>
      <c r="E20" s="363"/>
      <c r="F20" s="363"/>
      <c r="G20" s="363"/>
      <c r="H20" s="363"/>
      <c r="I20" s="363"/>
      <c r="J20" s="363"/>
      <c r="K20" s="363"/>
      <c r="L20" s="363"/>
      <c r="M20" s="363"/>
      <c r="N20" s="363"/>
      <c r="O20" s="363"/>
      <c r="P20" s="363"/>
      <c r="Q20" s="364"/>
    </row>
    <row r="21" spans="1:17" x14ac:dyDescent="0.15">
      <c r="A21" s="355"/>
      <c r="B21" s="356"/>
      <c r="C21" s="362"/>
      <c r="D21" s="363"/>
      <c r="E21" s="363"/>
      <c r="F21" s="363"/>
      <c r="G21" s="363"/>
      <c r="H21" s="363"/>
      <c r="I21" s="363"/>
      <c r="J21" s="363"/>
      <c r="K21" s="363"/>
      <c r="L21" s="363"/>
      <c r="M21" s="363"/>
      <c r="N21" s="363"/>
      <c r="O21" s="363"/>
      <c r="P21" s="363"/>
      <c r="Q21" s="364"/>
    </row>
    <row r="22" spans="1:17" x14ac:dyDescent="0.15">
      <c r="A22" s="355"/>
      <c r="B22" s="356"/>
      <c r="C22" s="362"/>
      <c r="D22" s="363"/>
      <c r="E22" s="363"/>
      <c r="F22" s="363"/>
      <c r="G22" s="363"/>
      <c r="H22" s="363"/>
      <c r="I22" s="363"/>
      <c r="J22" s="363"/>
      <c r="K22" s="363"/>
      <c r="L22" s="363"/>
      <c r="M22" s="363"/>
      <c r="N22" s="363"/>
      <c r="O22" s="363"/>
      <c r="P22" s="363"/>
      <c r="Q22" s="364"/>
    </row>
    <row r="23" spans="1:17" x14ac:dyDescent="0.15">
      <c r="A23" s="357"/>
      <c r="B23" s="358"/>
      <c r="C23" s="365"/>
      <c r="D23" s="366"/>
      <c r="E23" s="366"/>
      <c r="F23" s="366"/>
      <c r="G23" s="366"/>
      <c r="H23" s="366"/>
      <c r="I23" s="366"/>
      <c r="J23" s="366"/>
      <c r="K23" s="366"/>
      <c r="L23" s="366"/>
      <c r="M23" s="366"/>
      <c r="N23" s="366"/>
      <c r="O23" s="366"/>
      <c r="P23" s="366"/>
      <c r="Q23" s="367"/>
    </row>
    <row r="24" spans="1:17" x14ac:dyDescent="0.15">
      <c r="A24" s="313" t="s">
        <v>219</v>
      </c>
      <c r="B24" s="312"/>
      <c r="C24" s="312"/>
      <c r="D24" s="312"/>
      <c r="E24" s="312"/>
      <c r="F24" s="312"/>
      <c r="G24" s="312"/>
      <c r="H24" s="312"/>
      <c r="I24" s="312"/>
      <c r="J24" s="312"/>
      <c r="K24" s="312"/>
      <c r="L24" s="312"/>
      <c r="M24" s="312"/>
      <c r="N24" s="312"/>
      <c r="O24" s="312"/>
      <c r="P24" s="312"/>
      <c r="Q24" s="314"/>
    </row>
    <row r="25" spans="1:17" x14ac:dyDescent="0.15">
      <c r="A25" s="313"/>
      <c r="B25" s="312"/>
      <c r="C25" s="312"/>
      <c r="D25" s="312"/>
      <c r="E25" s="312"/>
      <c r="F25" s="312"/>
      <c r="G25" s="312"/>
      <c r="H25" s="312"/>
      <c r="I25" s="312"/>
      <c r="J25" s="312"/>
      <c r="K25" s="312"/>
      <c r="L25" s="312"/>
      <c r="M25" s="312"/>
      <c r="N25" s="312"/>
      <c r="O25" s="312"/>
      <c r="P25" s="312"/>
      <c r="Q25" s="314"/>
    </row>
    <row r="26" spans="1:17" x14ac:dyDescent="0.15">
      <c r="A26" s="75"/>
      <c r="B26" s="76"/>
      <c r="C26" s="76"/>
      <c r="D26" s="76"/>
      <c r="E26" s="76"/>
      <c r="F26" s="76"/>
      <c r="G26" s="76"/>
      <c r="H26" s="76"/>
      <c r="I26" s="76"/>
      <c r="J26" s="76"/>
      <c r="K26" s="76"/>
      <c r="L26" s="76"/>
      <c r="M26" s="76"/>
      <c r="N26" s="76"/>
      <c r="O26" s="76"/>
      <c r="P26" s="76"/>
      <c r="Q26" s="77"/>
    </row>
    <row r="27" spans="1:17" x14ac:dyDescent="0.15">
      <c r="A27" s="75"/>
      <c r="B27" s="76"/>
      <c r="C27" s="312" t="s">
        <v>253</v>
      </c>
      <c r="D27" s="312"/>
      <c r="E27" s="312"/>
      <c r="F27" s="312"/>
      <c r="G27" s="312"/>
      <c r="H27" s="312"/>
      <c r="I27" s="312"/>
      <c r="J27" s="312"/>
      <c r="K27" s="312"/>
      <c r="L27" s="312"/>
      <c r="M27" s="312"/>
      <c r="N27" s="312"/>
      <c r="O27" s="312"/>
      <c r="P27" s="312"/>
      <c r="Q27" s="77"/>
    </row>
    <row r="28" spans="1:17" x14ac:dyDescent="0.15">
      <c r="A28" s="75"/>
      <c r="B28" s="76"/>
      <c r="C28" s="312"/>
      <c r="D28" s="312"/>
      <c r="E28" s="312"/>
      <c r="F28" s="312"/>
      <c r="G28" s="312"/>
      <c r="H28" s="312"/>
      <c r="I28" s="312"/>
      <c r="J28" s="312"/>
      <c r="K28" s="312"/>
      <c r="L28" s="312"/>
      <c r="M28" s="312"/>
      <c r="N28" s="312"/>
      <c r="O28" s="312"/>
      <c r="P28" s="312"/>
      <c r="Q28" s="77"/>
    </row>
    <row r="29" spans="1:17" x14ac:dyDescent="0.15">
      <c r="A29" s="75"/>
      <c r="B29" s="76"/>
      <c r="C29" s="312" t="s">
        <v>224</v>
      </c>
      <c r="D29" s="312"/>
      <c r="E29" s="312"/>
      <c r="F29" s="312"/>
      <c r="G29" s="312"/>
      <c r="H29" s="312"/>
      <c r="I29" s="312"/>
      <c r="J29" s="312"/>
      <c r="K29" s="312"/>
      <c r="L29" s="312"/>
      <c r="M29" s="312"/>
      <c r="N29" s="312"/>
      <c r="O29" s="312"/>
      <c r="P29" s="312"/>
      <c r="Q29" s="77"/>
    </row>
    <row r="30" spans="1:17" x14ac:dyDescent="0.15">
      <c r="A30" s="75"/>
      <c r="B30" s="76"/>
      <c r="C30" s="312"/>
      <c r="D30" s="312"/>
      <c r="E30" s="312"/>
      <c r="F30" s="312"/>
      <c r="G30" s="312"/>
      <c r="H30" s="312"/>
      <c r="I30" s="312"/>
      <c r="J30" s="312"/>
      <c r="K30" s="312"/>
      <c r="L30" s="312"/>
      <c r="M30" s="312"/>
      <c r="N30" s="312"/>
      <c r="O30" s="312"/>
      <c r="P30" s="312"/>
      <c r="Q30" s="77"/>
    </row>
    <row r="31" spans="1:17" x14ac:dyDescent="0.15">
      <c r="A31" s="75"/>
      <c r="B31" s="76"/>
      <c r="C31" s="312" t="s">
        <v>223</v>
      </c>
      <c r="D31" s="312"/>
      <c r="E31" s="312"/>
      <c r="F31" s="312"/>
      <c r="G31" s="312"/>
      <c r="H31" s="312"/>
      <c r="I31" s="312"/>
      <c r="J31" s="312"/>
      <c r="K31" s="312"/>
      <c r="L31" s="312"/>
      <c r="M31" s="312"/>
      <c r="N31" s="312"/>
      <c r="O31" s="312"/>
      <c r="P31" s="312"/>
      <c r="Q31" s="77"/>
    </row>
    <row r="32" spans="1:17" x14ac:dyDescent="0.15">
      <c r="A32" s="75"/>
      <c r="B32" s="76"/>
      <c r="C32" s="312"/>
      <c r="D32" s="312"/>
      <c r="E32" s="312"/>
      <c r="F32" s="312"/>
      <c r="G32" s="312"/>
      <c r="H32" s="312"/>
      <c r="I32" s="312"/>
      <c r="J32" s="312"/>
      <c r="K32" s="312"/>
      <c r="L32" s="312"/>
      <c r="M32" s="312"/>
      <c r="N32" s="312"/>
      <c r="O32" s="312"/>
      <c r="P32" s="312"/>
      <c r="Q32" s="77"/>
    </row>
    <row r="33" spans="1:17" x14ac:dyDescent="0.15">
      <c r="A33" s="75"/>
      <c r="B33" s="76"/>
      <c r="C33" s="312" t="s">
        <v>152</v>
      </c>
      <c r="D33" s="312"/>
      <c r="E33" s="312"/>
      <c r="F33" s="312"/>
      <c r="G33" s="312"/>
      <c r="H33" s="312"/>
      <c r="I33" s="312"/>
      <c r="J33" s="312"/>
      <c r="K33" s="312"/>
      <c r="L33" s="312"/>
      <c r="M33" s="312"/>
      <c r="N33" s="312"/>
      <c r="O33" s="312"/>
      <c r="P33" s="312"/>
      <c r="Q33" s="77"/>
    </row>
    <row r="34" spans="1:17" x14ac:dyDescent="0.15">
      <c r="A34" s="75"/>
      <c r="B34" s="76"/>
      <c r="C34" s="312"/>
      <c r="D34" s="312"/>
      <c r="E34" s="312"/>
      <c r="F34" s="312"/>
      <c r="G34" s="312"/>
      <c r="H34" s="312"/>
      <c r="I34" s="312"/>
      <c r="J34" s="312"/>
      <c r="K34" s="312"/>
      <c r="L34" s="312"/>
      <c r="M34" s="312"/>
      <c r="N34" s="312"/>
      <c r="O34" s="312"/>
      <c r="P34" s="312"/>
      <c r="Q34" s="77"/>
    </row>
    <row r="35" spans="1:17" x14ac:dyDescent="0.15">
      <c r="A35" s="75"/>
      <c r="B35" s="76"/>
      <c r="C35" s="312" t="s">
        <v>153</v>
      </c>
      <c r="D35" s="312"/>
      <c r="E35" s="312"/>
      <c r="F35" s="312"/>
      <c r="G35" s="312"/>
      <c r="H35" s="312"/>
      <c r="I35" s="312"/>
      <c r="J35" s="312"/>
      <c r="K35" s="312"/>
      <c r="L35" s="312"/>
      <c r="M35" s="312"/>
      <c r="N35" s="312"/>
      <c r="O35" s="312"/>
      <c r="P35" s="312"/>
      <c r="Q35" s="77"/>
    </row>
    <row r="36" spans="1:17" x14ac:dyDescent="0.15">
      <c r="A36" s="75"/>
      <c r="B36" s="76"/>
      <c r="C36" s="312"/>
      <c r="D36" s="312"/>
      <c r="E36" s="312"/>
      <c r="F36" s="312"/>
      <c r="G36" s="312"/>
      <c r="H36" s="312"/>
      <c r="I36" s="312"/>
      <c r="J36" s="312"/>
      <c r="K36" s="312"/>
      <c r="L36" s="312"/>
      <c r="M36" s="312"/>
      <c r="N36" s="312"/>
      <c r="O36" s="312"/>
      <c r="P36" s="312"/>
      <c r="Q36" s="77"/>
    </row>
    <row r="37" spans="1:17" x14ac:dyDescent="0.15">
      <c r="A37" s="75"/>
      <c r="B37" s="76"/>
      <c r="C37" s="312" t="s">
        <v>154</v>
      </c>
      <c r="D37" s="312"/>
      <c r="E37" s="312"/>
      <c r="F37" s="312"/>
      <c r="G37" s="312"/>
      <c r="H37" s="312"/>
      <c r="I37" s="312"/>
      <c r="J37" s="312"/>
      <c r="K37" s="312"/>
      <c r="L37" s="312"/>
      <c r="M37" s="312"/>
      <c r="N37" s="312"/>
      <c r="O37" s="312"/>
      <c r="P37" s="312"/>
      <c r="Q37" s="77"/>
    </row>
    <row r="38" spans="1:17" x14ac:dyDescent="0.15">
      <c r="A38" s="75"/>
      <c r="B38" s="76"/>
      <c r="C38" s="312"/>
      <c r="D38" s="312"/>
      <c r="E38" s="312"/>
      <c r="F38" s="312"/>
      <c r="G38" s="312"/>
      <c r="H38" s="312"/>
      <c r="I38" s="312"/>
      <c r="J38" s="312"/>
      <c r="K38" s="312"/>
      <c r="L38" s="312"/>
      <c r="M38" s="312"/>
      <c r="N38" s="312"/>
      <c r="O38" s="312"/>
      <c r="P38" s="312"/>
      <c r="Q38" s="77"/>
    </row>
    <row r="39" spans="1:17" x14ac:dyDescent="0.15">
      <c r="A39" s="75"/>
      <c r="B39" s="76"/>
      <c r="C39" s="312" t="s">
        <v>18</v>
      </c>
      <c r="D39" s="312"/>
      <c r="E39" s="379" t="s">
        <v>239</v>
      </c>
      <c r="F39" s="379"/>
      <c r="G39" s="379"/>
      <c r="H39" s="379"/>
      <c r="I39" s="379"/>
      <c r="J39" s="379"/>
      <c r="K39" s="379"/>
      <c r="L39" s="379"/>
      <c r="M39" s="379"/>
      <c r="N39" s="379"/>
      <c r="O39" s="379"/>
      <c r="P39" s="110"/>
      <c r="Q39" s="77"/>
    </row>
    <row r="40" spans="1:17" x14ac:dyDescent="0.15">
      <c r="A40" s="75"/>
      <c r="B40" s="76"/>
      <c r="C40" s="312"/>
      <c r="D40" s="312"/>
      <c r="E40" s="379"/>
      <c r="F40" s="379"/>
      <c r="G40" s="379"/>
      <c r="H40" s="379"/>
      <c r="I40" s="379"/>
      <c r="J40" s="379"/>
      <c r="K40" s="379"/>
      <c r="L40" s="379"/>
      <c r="M40" s="379"/>
      <c r="N40" s="379"/>
      <c r="O40" s="379"/>
      <c r="P40" s="110"/>
      <c r="Q40" s="77"/>
    </row>
    <row r="41" spans="1:17" x14ac:dyDescent="0.15">
      <c r="A41" s="75"/>
      <c r="B41" s="76"/>
      <c r="C41" s="76"/>
      <c r="D41" s="76"/>
      <c r="E41" s="76"/>
      <c r="F41" s="76"/>
      <c r="G41" s="76"/>
      <c r="H41" s="76"/>
      <c r="I41" s="76"/>
      <c r="J41" s="76"/>
      <c r="K41" s="76"/>
      <c r="L41" s="76"/>
      <c r="M41" s="76"/>
      <c r="N41" s="76"/>
      <c r="O41" s="76"/>
      <c r="P41" s="76"/>
      <c r="Q41" s="77"/>
    </row>
    <row r="42" spans="1:17" x14ac:dyDescent="0.15">
      <c r="A42" s="75"/>
      <c r="B42" s="76"/>
      <c r="C42" s="76"/>
      <c r="D42" s="76"/>
      <c r="E42" s="76"/>
      <c r="F42" s="76"/>
      <c r="G42" s="76"/>
      <c r="H42" s="76"/>
      <c r="I42" s="76"/>
      <c r="J42" s="76"/>
      <c r="K42" s="76"/>
      <c r="L42" s="76"/>
      <c r="M42" s="76"/>
      <c r="N42" s="76"/>
      <c r="O42" s="76"/>
      <c r="P42" s="76"/>
      <c r="Q42" s="77"/>
    </row>
    <row r="43" spans="1:17" x14ac:dyDescent="0.15">
      <c r="A43" s="75"/>
      <c r="B43" s="76"/>
      <c r="C43" s="76"/>
      <c r="D43" s="76"/>
      <c r="E43" s="76"/>
      <c r="F43" s="76"/>
      <c r="G43" s="76"/>
      <c r="H43" s="76"/>
      <c r="I43" s="76"/>
      <c r="J43" s="76"/>
      <c r="K43" s="76"/>
      <c r="L43" s="76"/>
      <c r="M43" s="76"/>
      <c r="N43" s="76"/>
      <c r="O43" s="76"/>
      <c r="P43" s="76"/>
      <c r="Q43" s="77"/>
    </row>
    <row r="44" spans="1:17" x14ac:dyDescent="0.15">
      <c r="A44" s="75"/>
      <c r="B44" s="76"/>
      <c r="C44" s="76"/>
      <c r="D44" s="76"/>
      <c r="E44" s="76"/>
      <c r="F44" s="76"/>
      <c r="G44" s="76"/>
      <c r="H44" s="76"/>
      <c r="I44" s="76"/>
      <c r="J44" s="76"/>
      <c r="K44" s="76"/>
      <c r="L44" s="76"/>
      <c r="M44" s="76"/>
      <c r="N44" s="76"/>
      <c r="O44" s="76"/>
      <c r="P44" s="76"/>
      <c r="Q44" s="77"/>
    </row>
    <row r="45" spans="1:17" x14ac:dyDescent="0.15">
      <c r="A45" s="75"/>
      <c r="B45" s="76"/>
      <c r="C45" s="76"/>
      <c r="D45" s="76"/>
      <c r="E45" s="76"/>
      <c r="F45" s="76"/>
      <c r="G45" s="76"/>
      <c r="H45" s="76"/>
      <c r="I45" s="76"/>
      <c r="J45" s="76"/>
      <c r="K45" s="76"/>
      <c r="L45" s="76"/>
      <c r="M45" s="76"/>
      <c r="N45" s="76"/>
      <c r="O45" s="76"/>
      <c r="P45" s="76"/>
      <c r="Q45" s="77"/>
    </row>
    <row r="46" spans="1:17" x14ac:dyDescent="0.15">
      <c r="A46" s="75"/>
      <c r="B46" s="76"/>
      <c r="C46" s="76"/>
      <c r="D46" s="76"/>
      <c r="E46" s="76"/>
      <c r="F46" s="76"/>
      <c r="G46" s="76"/>
      <c r="H46" s="76"/>
      <c r="I46" s="76"/>
      <c r="J46" s="76"/>
      <c r="K46" s="76"/>
      <c r="L46" s="76"/>
      <c r="M46" s="76"/>
      <c r="N46" s="76"/>
      <c r="O46" s="76"/>
      <c r="P46" s="76"/>
      <c r="Q46" s="77"/>
    </row>
    <row r="47" spans="1:17" x14ac:dyDescent="0.15">
      <c r="A47" s="75"/>
      <c r="B47" s="76"/>
      <c r="C47" s="76"/>
      <c r="D47" s="76"/>
      <c r="E47" s="76"/>
      <c r="F47" s="76"/>
      <c r="G47" s="76"/>
      <c r="H47" s="76"/>
      <c r="I47" s="76"/>
      <c r="J47" s="76"/>
      <c r="K47" s="76"/>
      <c r="L47" s="76"/>
      <c r="M47" s="76"/>
      <c r="N47" s="308"/>
      <c r="O47" s="308"/>
      <c r="P47" s="308"/>
      <c r="Q47" s="309"/>
    </row>
    <row r="48" spans="1:17" x14ac:dyDescent="0.15">
      <c r="A48" s="75"/>
      <c r="B48" s="76"/>
      <c r="C48" s="76"/>
      <c r="D48" s="76"/>
      <c r="E48" s="76"/>
      <c r="F48" s="76"/>
      <c r="G48" s="76"/>
      <c r="H48" s="76"/>
      <c r="I48" s="76"/>
      <c r="J48" s="76"/>
      <c r="K48" s="76"/>
      <c r="L48" s="76"/>
      <c r="M48" s="76"/>
      <c r="N48" s="308"/>
      <c r="O48" s="308"/>
      <c r="P48" s="308"/>
      <c r="Q48" s="309"/>
    </row>
    <row r="49" spans="1:17" x14ac:dyDescent="0.15">
      <c r="A49" s="106"/>
      <c r="B49" s="104"/>
      <c r="C49" s="104"/>
      <c r="D49" s="104"/>
      <c r="E49" s="104"/>
      <c r="F49" s="104"/>
      <c r="G49" s="104"/>
      <c r="H49" s="104"/>
      <c r="I49" s="104"/>
      <c r="J49" s="104"/>
      <c r="K49" s="104"/>
      <c r="L49" s="104"/>
      <c r="M49" s="104"/>
      <c r="N49" s="104"/>
      <c r="O49" s="104"/>
      <c r="P49" s="104"/>
      <c r="Q49" s="65"/>
    </row>
    <row r="50" spans="1:17" x14ac:dyDescent="0.15">
      <c r="A50" s="106"/>
      <c r="B50" s="104"/>
      <c r="C50" s="104"/>
      <c r="D50" s="104"/>
      <c r="E50" s="104"/>
      <c r="F50" s="104"/>
      <c r="G50" s="104"/>
      <c r="H50" s="104"/>
      <c r="I50" s="104"/>
      <c r="J50" s="104"/>
      <c r="K50" s="104"/>
      <c r="L50" s="104"/>
      <c r="M50" s="104"/>
      <c r="N50" s="104"/>
      <c r="O50" s="104"/>
      <c r="P50" s="104"/>
      <c r="Q50" s="65"/>
    </row>
    <row r="51" spans="1:17" x14ac:dyDescent="0.15">
      <c r="A51" s="106"/>
      <c r="B51" s="104"/>
      <c r="C51" s="104"/>
      <c r="D51" s="104"/>
      <c r="E51" s="104"/>
      <c r="F51" s="104"/>
      <c r="G51" s="104"/>
      <c r="H51" s="104"/>
      <c r="I51" s="104"/>
      <c r="J51" s="104"/>
      <c r="K51" s="104"/>
      <c r="L51" s="104"/>
      <c r="M51" s="104"/>
      <c r="N51" s="104"/>
      <c r="O51" s="104"/>
      <c r="P51" s="104"/>
      <c r="Q51" s="65"/>
    </row>
    <row r="52" spans="1:17" x14ac:dyDescent="0.15">
      <c r="A52" s="106"/>
      <c r="B52" s="104"/>
      <c r="C52" s="104"/>
      <c r="D52" s="104"/>
      <c r="E52" s="104"/>
      <c r="F52" s="104"/>
      <c r="G52" s="104"/>
      <c r="H52" s="104"/>
      <c r="I52" s="104"/>
      <c r="J52" s="104"/>
      <c r="K52" s="104"/>
      <c r="L52" s="104"/>
      <c r="M52" s="104"/>
      <c r="N52" s="104"/>
      <c r="O52" s="104"/>
      <c r="P52" s="104"/>
      <c r="Q52" s="65"/>
    </row>
    <row r="53" spans="1:17" ht="14.25" thickBot="1" x14ac:dyDescent="0.2">
      <c r="A53" s="107"/>
      <c r="B53" s="105"/>
      <c r="C53" s="105"/>
      <c r="D53" s="105"/>
      <c r="E53" s="105"/>
      <c r="F53" s="105"/>
      <c r="G53" s="105"/>
      <c r="H53" s="105"/>
      <c r="I53" s="105"/>
      <c r="J53" s="105"/>
      <c r="K53" s="105"/>
      <c r="L53" s="105"/>
      <c r="M53" s="105"/>
      <c r="N53" s="105"/>
      <c r="O53" s="105"/>
      <c r="P53" s="105"/>
      <c r="Q53" s="108"/>
    </row>
  </sheetData>
  <sheetProtection algorithmName="SHA-512" hashValue="ikoLenFs3JNcFGnoPuC5o4C7zAQJOuchlEawlC7jAV7oB0RcHmCSrNW5cDLIxVckL1OlRwcwE3tsdgrxsFSuWg==" saltValue="AzzHdv3+V7dC1KDWgxbdiQ==" spinCount="100000" sheet="1" selectLockedCells="1"/>
  <mergeCells count="29">
    <mergeCell ref="N47:Q48"/>
    <mergeCell ref="A12:B13"/>
    <mergeCell ref="C33:P34"/>
    <mergeCell ref="C35:P36"/>
    <mergeCell ref="C37:P38"/>
    <mergeCell ref="C31:P32"/>
    <mergeCell ref="C39:D40"/>
    <mergeCell ref="E39:O40"/>
    <mergeCell ref="A10:B11"/>
    <mergeCell ref="C10:Q11"/>
    <mergeCell ref="A14:B23"/>
    <mergeCell ref="C27:P28"/>
    <mergeCell ref="C29:P30"/>
    <mergeCell ref="A24:Q25"/>
    <mergeCell ref="C14:Q23"/>
    <mergeCell ref="O12:Q13"/>
    <mergeCell ref="C12:L13"/>
    <mergeCell ref="M12:N13"/>
    <mergeCell ref="A6:B7"/>
    <mergeCell ref="C6:D7"/>
    <mergeCell ref="E6:Q7"/>
    <mergeCell ref="A8:B9"/>
    <mergeCell ref="C8:Q9"/>
    <mergeCell ref="A1:Q3"/>
    <mergeCell ref="A4:B5"/>
    <mergeCell ref="C4:D5"/>
    <mergeCell ref="E4:I5"/>
    <mergeCell ref="J4:K5"/>
    <mergeCell ref="L4:Q5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blackAndWhite="1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r:id="rId4" name="Check Box 1">
              <controlPr defaultSize="0" autoFill="0" autoLine="0" autoPict="0">
                <anchor moveWithCells="1">
                  <from>
                    <xdr:col>1</xdr:col>
                    <xdr:colOff>85725</xdr:colOff>
                    <xdr:row>26</xdr:row>
                    <xdr:rowOff>57150</xdr:rowOff>
                  </from>
                  <to>
                    <xdr:col>1</xdr:col>
                    <xdr:colOff>371475</xdr:colOff>
                    <xdr:row>27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2" r:id="rId5" name="Check Box 2">
              <controlPr defaultSize="0" autoFill="0" autoLine="0" autoPict="0">
                <anchor moveWithCells="1">
                  <from>
                    <xdr:col>1</xdr:col>
                    <xdr:colOff>85725</xdr:colOff>
                    <xdr:row>28</xdr:row>
                    <xdr:rowOff>47625</xdr:rowOff>
                  </from>
                  <to>
                    <xdr:col>1</xdr:col>
                    <xdr:colOff>371475</xdr:colOff>
                    <xdr:row>29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3" r:id="rId6" name="Check Box 3">
              <controlPr defaultSize="0" autoFill="0" autoLine="0" autoPict="0">
                <anchor moveWithCells="1">
                  <from>
                    <xdr:col>1</xdr:col>
                    <xdr:colOff>85725</xdr:colOff>
                    <xdr:row>32</xdr:row>
                    <xdr:rowOff>47625</xdr:rowOff>
                  </from>
                  <to>
                    <xdr:col>1</xdr:col>
                    <xdr:colOff>371475</xdr:colOff>
                    <xdr:row>33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4" r:id="rId7" name="Check Box 4">
              <controlPr defaultSize="0" autoFill="0" autoLine="0" autoPict="0">
                <anchor moveWithCells="1">
                  <from>
                    <xdr:col>1</xdr:col>
                    <xdr:colOff>85725</xdr:colOff>
                    <xdr:row>34</xdr:row>
                    <xdr:rowOff>47625</xdr:rowOff>
                  </from>
                  <to>
                    <xdr:col>1</xdr:col>
                    <xdr:colOff>361950</xdr:colOff>
                    <xdr:row>35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6" r:id="rId8" name="Check Box 6">
              <controlPr defaultSize="0" autoFill="0" autoLine="0" autoPict="0">
                <anchor moveWithCells="1">
                  <from>
                    <xdr:col>1</xdr:col>
                    <xdr:colOff>85725</xdr:colOff>
                    <xdr:row>38</xdr:row>
                    <xdr:rowOff>57150</xdr:rowOff>
                  </from>
                  <to>
                    <xdr:col>1</xdr:col>
                    <xdr:colOff>371475</xdr:colOff>
                    <xdr:row>39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7" r:id="rId9" name="Check Box 7">
              <controlPr defaultSize="0" autoFill="0" autoLine="0" autoPict="0">
                <anchor moveWithCells="1">
                  <from>
                    <xdr:col>1</xdr:col>
                    <xdr:colOff>85725</xdr:colOff>
                    <xdr:row>36</xdr:row>
                    <xdr:rowOff>57150</xdr:rowOff>
                  </from>
                  <to>
                    <xdr:col>1</xdr:col>
                    <xdr:colOff>371475</xdr:colOff>
                    <xdr:row>37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8" r:id="rId10" name="Check Box 8">
              <controlPr defaultSize="0" autoFill="0" autoLine="0" autoPict="0">
                <anchor moveWithCells="1">
                  <from>
                    <xdr:col>1</xdr:col>
                    <xdr:colOff>85725</xdr:colOff>
                    <xdr:row>30</xdr:row>
                    <xdr:rowOff>47625</xdr:rowOff>
                  </from>
                  <to>
                    <xdr:col>1</xdr:col>
                    <xdr:colOff>371475</xdr:colOff>
                    <xdr:row>31</xdr:row>
                    <xdr:rowOff>123825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FF0000"/>
  </sheetPr>
  <dimension ref="A1:K98"/>
  <sheetViews>
    <sheetView topLeftCell="A10" zoomScaleNormal="100" workbookViewId="0">
      <selection activeCell="G24" sqref="G24"/>
    </sheetView>
  </sheetViews>
  <sheetFormatPr defaultRowHeight="13.5" x14ac:dyDescent="0.15"/>
  <cols>
    <col min="1" max="10" width="10.625" style="68" customWidth="1"/>
    <col min="11" max="256" width="9" style="68"/>
    <col min="257" max="266" width="10.625" style="68" customWidth="1"/>
    <col min="267" max="512" width="9" style="68"/>
    <col min="513" max="522" width="10.625" style="68" customWidth="1"/>
    <col min="523" max="768" width="9" style="68"/>
    <col min="769" max="778" width="10.625" style="68" customWidth="1"/>
    <col min="779" max="1024" width="9" style="68"/>
    <col min="1025" max="1034" width="10.625" style="68" customWidth="1"/>
    <col min="1035" max="1280" width="9" style="68"/>
    <col min="1281" max="1290" width="10.625" style="68" customWidth="1"/>
    <col min="1291" max="1536" width="9" style="68"/>
    <col min="1537" max="1546" width="10.625" style="68" customWidth="1"/>
    <col min="1547" max="1792" width="9" style="68"/>
    <col min="1793" max="1802" width="10.625" style="68" customWidth="1"/>
    <col min="1803" max="2048" width="9" style="68"/>
    <col min="2049" max="2058" width="10.625" style="68" customWidth="1"/>
    <col min="2059" max="2304" width="9" style="68"/>
    <col min="2305" max="2314" width="10.625" style="68" customWidth="1"/>
    <col min="2315" max="2560" width="9" style="68"/>
    <col min="2561" max="2570" width="10.625" style="68" customWidth="1"/>
    <col min="2571" max="2816" width="9" style="68"/>
    <col min="2817" max="2826" width="10.625" style="68" customWidth="1"/>
    <col min="2827" max="3072" width="9" style="68"/>
    <col min="3073" max="3082" width="10.625" style="68" customWidth="1"/>
    <col min="3083" max="3328" width="9" style="68"/>
    <col min="3329" max="3338" width="10.625" style="68" customWidth="1"/>
    <col min="3339" max="3584" width="9" style="68"/>
    <col min="3585" max="3594" width="10.625" style="68" customWidth="1"/>
    <col min="3595" max="3840" width="9" style="68"/>
    <col min="3841" max="3850" width="10.625" style="68" customWidth="1"/>
    <col min="3851" max="4096" width="9" style="68"/>
    <col min="4097" max="4106" width="10.625" style="68" customWidth="1"/>
    <col min="4107" max="4352" width="9" style="68"/>
    <col min="4353" max="4362" width="10.625" style="68" customWidth="1"/>
    <col min="4363" max="4608" width="9" style="68"/>
    <col min="4609" max="4618" width="10.625" style="68" customWidth="1"/>
    <col min="4619" max="4864" width="9" style="68"/>
    <col min="4865" max="4874" width="10.625" style="68" customWidth="1"/>
    <col min="4875" max="5120" width="9" style="68"/>
    <col min="5121" max="5130" width="10.625" style="68" customWidth="1"/>
    <col min="5131" max="5376" width="9" style="68"/>
    <col min="5377" max="5386" width="10.625" style="68" customWidth="1"/>
    <col min="5387" max="5632" width="9" style="68"/>
    <col min="5633" max="5642" width="10.625" style="68" customWidth="1"/>
    <col min="5643" max="5888" width="9" style="68"/>
    <col min="5889" max="5898" width="10.625" style="68" customWidth="1"/>
    <col min="5899" max="6144" width="9" style="68"/>
    <col min="6145" max="6154" width="10.625" style="68" customWidth="1"/>
    <col min="6155" max="6400" width="9" style="68"/>
    <col min="6401" max="6410" width="10.625" style="68" customWidth="1"/>
    <col min="6411" max="6656" width="9" style="68"/>
    <col min="6657" max="6666" width="10.625" style="68" customWidth="1"/>
    <col min="6667" max="6912" width="9" style="68"/>
    <col min="6913" max="6922" width="10.625" style="68" customWidth="1"/>
    <col min="6923" max="7168" width="9" style="68"/>
    <col min="7169" max="7178" width="10.625" style="68" customWidth="1"/>
    <col min="7179" max="7424" width="9" style="68"/>
    <col min="7425" max="7434" width="10.625" style="68" customWidth="1"/>
    <col min="7435" max="7680" width="9" style="68"/>
    <col min="7681" max="7690" width="10.625" style="68" customWidth="1"/>
    <col min="7691" max="7936" width="9" style="68"/>
    <col min="7937" max="7946" width="10.625" style="68" customWidth="1"/>
    <col min="7947" max="8192" width="9" style="68"/>
    <col min="8193" max="8202" width="10.625" style="68" customWidth="1"/>
    <col min="8203" max="8448" width="9" style="68"/>
    <col min="8449" max="8458" width="10.625" style="68" customWidth="1"/>
    <col min="8459" max="8704" width="9" style="68"/>
    <col min="8705" max="8714" width="10.625" style="68" customWidth="1"/>
    <col min="8715" max="8960" width="9" style="68"/>
    <col min="8961" max="8970" width="10.625" style="68" customWidth="1"/>
    <col min="8971" max="9216" width="9" style="68"/>
    <col min="9217" max="9226" width="10.625" style="68" customWidth="1"/>
    <col min="9227" max="9472" width="9" style="68"/>
    <col min="9473" max="9482" width="10.625" style="68" customWidth="1"/>
    <col min="9483" max="9728" width="9" style="68"/>
    <col min="9729" max="9738" width="10.625" style="68" customWidth="1"/>
    <col min="9739" max="9984" width="9" style="68"/>
    <col min="9985" max="9994" width="10.625" style="68" customWidth="1"/>
    <col min="9995" max="10240" width="9" style="68"/>
    <col min="10241" max="10250" width="10.625" style="68" customWidth="1"/>
    <col min="10251" max="10496" width="9" style="68"/>
    <col min="10497" max="10506" width="10.625" style="68" customWidth="1"/>
    <col min="10507" max="10752" width="9" style="68"/>
    <col min="10753" max="10762" width="10.625" style="68" customWidth="1"/>
    <col min="10763" max="11008" width="9" style="68"/>
    <col min="11009" max="11018" width="10.625" style="68" customWidth="1"/>
    <col min="11019" max="11264" width="9" style="68"/>
    <col min="11265" max="11274" width="10.625" style="68" customWidth="1"/>
    <col min="11275" max="11520" width="9" style="68"/>
    <col min="11521" max="11530" width="10.625" style="68" customWidth="1"/>
    <col min="11531" max="11776" width="9" style="68"/>
    <col min="11777" max="11786" width="10.625" style="68" customWidth="1"/>
    <col min="11787" max="12032" width="9" style="68"/>
    <col min="12033" max="12042" width="10.625" style="68" customWidth="1"/>
    <col min="12043" max="12288" width="9" style="68"/>
    <col min="12289" max="12298" width="10.625" style="68" customWidth="1"/>
    <col min="12299" max="12544" width="9" style="68"/>
    <col min="12545" max="12554" width="10.625" style="68" customWidth="1"/>
    <col min="12555" max="12800" width="9" style="68"/>
    <col min="12801" max="12810" width="10.625" style="68" customWidth="1"/>
    <col min="12811" max="13056" width="9" style="68"/>
    <col min="13057" max="13066" width="10.625" style="68" customWidth="1"/>
    <col min="13067" max="13312" width="9" style="68"/>
    <col min="13313" max="13322" width="10.625" style="68" customWidth="1"/>
    <col min="13323" max="13568" width="9" style="68"/>
    <col min="13569" max="13578" width="10.625" style="68" customWidth="1"/>
    <col min="13579" max="13824" width="9" style="68"/>
    <col min="13825" max="13834" width="10.625" style="68" customWidth="1"/>
    <col min="13835" max="14080" width="9" style="68"/>
    <col min="14081" max="14090" width="10.625" style="68" customWidth="1"/>
    <col min="14091" max="14336" width="9" style="68"/>
    <col min="14337" max="14346" width="10.625" style="68" customWidth="1"/>
    <col min="14347" max="14592" width="9" style="68"/>
    <col min="14593" max="14602" width="10.625" style="68" customWidth="1"/>
    <col min="14603" max="14848" width="9" style="68"/>
    <col min="14849" max="14858" width="10.625" style="68" customWidth="1"/>
    <col min="14859" max="15104" width="9" style="68"/>
    <col min="15105" max="15114" width="10.625" style="68" customWidth="1"/>
    <col min="15115" max="15360" width="9" style="68"/>
    <col min="15361" max="15370" width="10.625" style="68" customWidth="1"/>
    <col min="15371" max="15616" width="9" style="68"/>
    <col min="15617" max="15626" width="10.625" style="68" customWidth="1"/>
    <col min="15627" max="15872" width="9" style="68"/>
    <col min="15873" max="15882" width="10.625" style="68" customWidth="1"/>
    <col min="15883" max="16128" width="9" style="68"/>
    <col min="16129" max="16138" width="10.625" style="68" customWidth="1"/>
    <col min="16139" max="16384" width="9" style="68"/>
  </cols>
  <sheetData>
    <row r="1" spans="1:11" ht="18" customHeight="1" x14ac:dyDescent="0.15">
      <c r="A1" s="80" t="s">
        <v>178</v>
      </c>
      <c r="B1" s="81"/>
      <c r="C1" s="81"/>
      <c r="D1" s="81"/>
      <c r="E1" s="81"/>
      <c r="F1" s="81"/>
      <c r="G1" s="81"/>
      <c r="H1" s="81"/>
      <c r="I1" s="81"/>
      <c r="J1" s="81"/>
      <c r="K1" s="67"/>
    </row>
    <row r="2" spans="1:11" ht="18" customHeight="1" x14ac:dyDescent="0.15">
      <c r="A2" s="80"/>
      <c r="B2" s="81"/>
      <c r="C2" s="81"/>
      <c r="D2" s="81"/>
      <c r="E2" s="81"/>
      <c r="F2" s="81"/>
      <c r="G2" s="81"/>
      <c r="H2" s="81"/>
      <c r="I2" s="81"/>
      <c r="J2" s="81"/>
      <c r="K2" s="67"/>
    </row>
    <row r="3" spans="1:11" ht="18" customHeight="1" x14ac:dyDescent="0.15">
      <c r="A3" s="81"/>
      <c r="B3" s="81"/>
      <c r="C3" s="81"/>
      <c r="D3" s="81"/>
      <c r="E3" s="81"/>
      <c r="F3" s="81"/>
      <c r="G3" s="81"/>
      <c r="H3" s="81"/>
      <c r="I3" s="81"/>
      <c r="J3" s="81"/>
      <c r="K3" s="67"/>
    </row>
    <row r="4" spans="1:11" ht="18" customHeight="1" x14ac:dyDescent="0.15">
      <c r="A4" s="82" t="s">
        <v>179</v>
      </c>
      <c r="B4" s="82"/>
      <c r="C4" s="82"/>
      <c r="D4" s="82"/>
      <c r="E4" s="82"/>
      <c r="F4" s="83" t="s">
        <v>180</v>
      </c>
      <c r="G4" s="82"/>
      <c r="H4" s="82"/>
      <c r="I4" s="82"/>
      <c r="J4" s="82"/>
      <c r="K4" s="67"/>
    </row>
    <row r="5" spans="1:11" ht="18" customHeight="1" x14ac:dyDescent="0.15">
      <c r="A5" s="82"/>
      <c r="B5" s="82"/>
      <c r="C5" s="82"/>
      <c r="D5" s="82"/>
      <c r="E5" s="82"/>
      <c r="F5" s="83"/>
      <c r="G5" s="82"/>
      <c r="H5" s="82"/>
      <c r="I5" s="82"/>
      <c r="J5" s="82"/>
      <c r="K5" s="67"/>
    </row>
    <row r="6" spans="1:11" ht="18" customHeight="1" x14ac:dyDescent="0.15">
      <c r="A6" s="389" t="s">
        <v>181</v>
      </c>
      <c r="B6" s="389"/>
      <c r="C6" s="389"/>
      <c r="D6" s="389"/>
      <c r="E6" s="390"/>
      <c r="F6" s="391" t="s">
        <v>181</v>
      </c>
      <c r="G6" s="389"/>
      <c r="H6" s="389"/>
      <c r="I6" s="389"/>
      <c r="J6" s="389"/>
      <c r="K6" s="67"/>
    </row>
    <row r="7" spans="1:11" ht="18" customHeight="1" x14ac:dyDescent="0.15">
      <c r="A7" s="84" t="s">
        <v>182</v>
      </c>
      <c r="B7" s="85"/>
      <c r="C7" s="85"/>
      <c r="D7" s="85"/>
      <c r="E7" s="85"/>
      <c r="F7" s="86" t="s">
        <v>182</v>
      </c>
      <c r="G7" s="87"/>
      <c r="H7" s="87"/>
      <c r="I7" s="87"/>
      <c r="J7" s="88"/>
      <c r="K7" s="67"/>
    </row>
    <row r="8" spans="1:11" ht="18" customHeight="1" x14ac:dyDescent="0.15">
      <c r="A8" s="89" t="s">
        <v>183</v>
      </c>
      <c r="B8" s="82"/>
      <c r="C8" s="82"/>
      <c r="D8" s="82"/>
      <c r="E8" s="82"/>
      <c r="F8" s="83" t="s">
        <v>184</v>
      </c>
      <c r="G8" s="82"/>
      <c r="H8" s="82"/>
      <c r="I8" s="82"/>
      <c r="J8" s="90"/>
      <c r="K8" s="67"/>
    </row>
    <row r="9" spans="1:11" ht="18" customHeight="1" x14ac:dyDescent="0.15">
      <c r="A9" s="89" t="s">
        <v>185</v>
      </c>
      <c r="B9" s="82"/>
      <c r="C9" s="82"/>
      <c r="D9" s="82"/>
      <c r="E9" s="82"/>
      <c r="F9" s="83" t="s">
        <v>185</v>
      </c>
      <c r="G9" s="82"/>
      <c r="H9" s="82"/>
      <c r="I9" s="82"/>
      <c r="J9" s="90"/>
      <c r="K9" s="67"/>
    </row>
    <row r="10" spans="1:11" ht="18" customHeight="1" x14ac:dyDescent="0.15">
      <c r="A10" s="89" t="s">
        <v>186</v>
      </c>
      <c r="B10" s="82"/>
      <c r="C10" s="82"/>
      <c r="D10" s="82"/>
      <c r="E10" s="82"/>
      <c r="F10" s="83" t="s">
        <v>186</v>
      </c>
      <c r="G10" s="82"/>
      <c r="H10" s="82"/>
      <c r="I10" s="82"/>
      <c r="J10" s="90"/>
      <c r="K10" s="67"/>
    </row>
    <row r="11" spans="1:11" ht="18" customHeight="1" x14ac:dyDescent="0.15">
      <c r="A11" s="91" t="s">
        <v>187</v>
      </c>
      <c r="B11" s="92"/>
      <c r="C11" s="92"/>
      <c r="D11" s="92"/>
      <c r="E11" s="92"/>
      <c r="F11" s="93" t="s">
        <v>187</v>
      </c>
      <c r="G11" s="92"/>
      <c r="H11" s="92"/>
      <c r="I11" s="92"/>
      <c r="J11" s="94"/>
      <c r="K11" s="67"/>
    </row>
    <row r="12" spans="1:11" ht="18" customHeight="1" x14ac:dyDescent="0.15">
      <c r="A12" s="82"/>
      <c r="B12" s="82"/>
      <c r="C12" s="82"/>
      <c r="D12" s="82"/>
      <c r="E12" s="82"/>
      <c r="F12" s="83"/>
      <c r="G12" s="82"/>
      <c r="H12" s="82"/>
      <c r="I12" s="82"/>
      <c r="J12" s="82"/>
      <c r="K12" s="67"/>
    </row>
    <row r="13" spans="1:11" ht="18" customHeight="1" x14ac:dyDescent="0.15">
      <c r="A13" s="82"/>
      <c r="B13" s="82"/>
      <c r="C13" s="82"/>
      <c r="D13" s="82"/>
      <c r="E13" s="82"/>
      <c r="F13" s="83"/>
      <c r="G13" s="82"/>
      <c r="H13" s="82"/>
      <c r="I13" s="82"/>
      <c r="J13" s="82"/>
      <c r="K13" s="67"/>
    </row>
    <row r="14" spans="1:11" ht="18" customHeight="1" x14ac:dyDescent="0.15">
      <c r="A14" s="386" t="s">
        <v>188</v>
      </c>
      <c r="B14" s="387"/>
      <c r="C14" s="387"/>
      <c r="D14" s="387"/>
      <c r="E14" s="388"/>
      <c r="F14" s="392" t="s">
        <v>188</v>
      </c>
      <c r="G14" s="387"/>
      <c r="H14" s="387"/>
      <c r="I14" s="387"/>
      <c r="J14" s="387"/>
      <c r="K14" s="67"/>
    </row>
    <row r="15" spans="1:11" ht="18" customHeight="1" x14ac:dyDescent="0.15">
      <c r="A15" s="95" t="s">
        <v>189</v>
      </c>
      <c r="B15" s="85"/>
      <c r="C15" s="85"/>
      <c r="D15" s="85"/>
      <c r="E15" s="85"/>
      <c r="F15" s="98" t="s">
        <v>243</v>
      </c>
      <c r="G15" s="85"/>
      <c r="H15" s="85"/>
      <c r="I15" s="85"/>
      <c r="J15" s="157"/>
      <c r="K15" s="67"/>
    </row>
    <row r="16" spans="1:11" ht="18" customHeight="1" x14ac:dyDescent="0.15">
      <c r="A16" s="89" t="s">
        <v>190</v>
      </c>
      <c r="B16" s="82"/>
      <c r="C16" s="82"/>
      <c r="D16" s="82"/>
      <c r="E16" s="82"/>
      <c r="F16" s="83" t="s">
        <v>190</v>
      </c>
      <c r="G16" s="82"/>
      <c r="H16" s="82"/>
      <c r="I16" s="82"/>
      <c r="J16" s="90"/>
      <c r="K16" s="67"/>
    </row>
    <row r="17" spans="1:11" ht="18" customHeight="1" x14ac:dyDescent="0.15">
      <c r="A17" s="382" t="s">
        <v>191</v>
      </c>
      <c r="B17" s="383"/>
      <c r="C17" s="383"/>
      <c r="D17" s="383"/>
      <c r="E17" s="383"/>
      <c r="F17" s="399" t="s">
        <v>191</v>
      </c>
      <c r="G17" s="383"/>
      <c r="H17" s="383"/>
      <c r="I17" s="383"/>
      <c r="J17" s="384"/>
      <c r="K17" s="67"/>
    </row>
    <row r="18" spans="1:11" ht="18" customHeight="1" x14ac:dyDescent="0.15">
      <c r="A18" s="89" t="s">
        <v>192</v>
      </c>
      <c r="B18" s="82"/>
      <c r="C18" s="82"/>
      <c r="D18" s="82"/>
      <c r="E18" s="82"/>
      <c r="F18" s="93" t="s">
        <v>192</v>
      </c>
      <c r="G18" s="92"/>
      <c r="H18" s="92"/>
      <c r="I18" s="92"/>
      <c r="J18" s="94"/>
      <c r="K18" s="67"/>
    </row>
    <row r="19" spans="1:11" ht="18" customHeight="1" x14ac:dyDescent="0.15">
      <c r="A19" s="96"/>
      <c r="B19" s="97"/>
      <c r="C19" s="97"/>
      <c r="D19" s="97"/>
      <c r="E19" s="97"/>
      <c r="F19" s="98"/>
      <c r="G19" s="97"/>
      <c r="H19" s="97"/>
      <c r="I19" s="97"/>
      <c r="J19" s="97"/>
      <c r="K19" s="67"/>
    </row>
    <row r="20" spans="1:11" ht="18" customHeight="1" x14ac:dyDescent="0.15">
      <c r="A20" s="99"/>
      <c r="B20" s="82"/>
      <c r="C20" s="82"/>
      <c r="D20" s="82"/>
      <c r="E20" s="82"/>
      <c r="F20" s="83"/>
      <c r="G20" s="82"/>
      <c r="H20" s="82"/>
      <c r="I20" s="82"/>
      <c r="J20" s="82"/>
      <c r="K20" s="67"/>
    </row>
    <row r="21" spans="1:11" ht="18" customHeight="1" x14ac:dyDescent="0.15">
      <c r="A21" s="386" t="s">
        <v>193</v>
      </c>
      <c r="B21" s="387"/>
      <c r="C21" s="387"/>
      <c r="D21" s="387"/>
      <c r="E21" s="388"/>
      <c r="F21" s="393" t="s">
        <v>193</v>
      </c>
      <c r="G21" s="394"/>
      <c r="H21" s="394"/>
      <c r="I21" s="394"/>
      <c r="J21" s="395"/>
      <c r="K21" s="67"/>
    </row>
    <row r="22" spans="1:11" ht="18" customHeight="1" x14ac:dyDescent="0.15">
      <c r="A22" s="396" t="s">
        <v>225</v>
      </c>
      <c r="B22" s="397"/>
      <c r="C22" s="397"/>
      <c r="D22" s="397" t="s">
        <v>194</v>
      </c>
      <c r="E22" s="398"/>
      <c r="F22" s="98" t="s">
        <v>244</v>
      </c>
      <c r="G22" s="97"/>
      <c r="H22" s="97"/>
      <c r="I22" s="97"/>
      <c r="J22" s="100"/>
      <c r="K22" s="67"/>
    </row>
    <row r="23" spans="1:11" ht="18" customHeight="1" x14ac:dyDescent="0.15">
      <c r="A23" s="382" t="s">
        <v>195</v>
      </c>
      <c r="B23" s="383"/>
      <c r="C23" s="383"/>
      <c r="D23" s="383" t="s">
        <v>196</v>
      </c>
      <c r="E23" s="384"/>
      <c r="F23" s="83"/>
      <c r="G23" s="82"/>
      <c r="H23" s="82"/>
      <c r="I23" s="82"/>
      <c r="J23" s="90"/>
      <c r="K23" s="67"/>
    </row>
    <row r="24" spans="1:11" ht="18" customHeight="1" x14ac:dyDescent="0.15">
      <c r="A24" s="382" t="s">
        <v>197</v>
      </c>
      <c r="B24" s="383"/>
      <c r="C24" s="383"/>
      <c r="D24" s="383" t="s">
        <v>198</v>
      </c>
      <c r="E24" s="384"/>
      <c r="F24" s="83"/>
      <c r="G24" s="82"/>
      <c r="H24" s="82"/>
      <c r="I24" s="101"/>
      <c r="J24" s="102"/>
      <c r="K24" s="67"/>
    </row>
    <row r="25" spans="1:11" ht="18" customHeight="1" x14ac:dyDescent="0.15">
      <c r="A25" s="380" t="s">
        <v>199</v>
      </c>
      <c r="B25" s="381"/>
      <c r="C25" s="381"/>
      <c r="D25" s="381" t="s">
        <v>200</v>
      </c>
      <c r="E25" s="385"/>
      <c r="F25" s="93"/>
      <c r="G25" s="92"/>
      <c r="H25" s="92"/>
      <c r="I25" s="92"/>
      <c r="J25" s="94"/>
      <c r="K25" s="67"/>
    </row>
    <row r="26" spans="1:11" ht="18" customHeight="1" x14ac:dyDescent="0.15">
      <c r="A26" s="99" t="s">
        <v>227</v>
      </c>
      <c r="B26" s="82"/>
      <c r="C26" s="82"/>
      <c r="D26" s="82"/>
      <c r="E26" s="82"/>
      <c r="F26" s="83"/>
      <c r="G26" s="82"/>
      <c r="H26" s="82"/>
      <c r="I26" s="82"/>
      <c r="J26" s="82"/>
      <c r="K26" s="67"/>
    </row>
    <row r="27" spans="1:11" ht="18" customHeight="1" x14ac:dyDescent="0.15">
      <c r="A27" s="99" t="s">
        <v>228</v>
      </c>
      <c r="B27" s="82"/>
      <c r="C27" s="82"/>
      <c r="D27" s="82"/>
      <c r="E27" s="82"/>
      <c r="F27" s="83"/>
      <c r="G27" s="82"/>
      <c r="H27" s="82"/>
      <c r="I27" s="82"/>
      <c r="J27" s="82"/>
      <c r="K27" s="67"/>
    </row>
    <row r="28" spans="1:11" ht="18" customHeight="1" x14ac:dyDescent="0.15">
      <c r="A28" s="386" t="s">
        <v>201</v>
      </c>
      <c r="B28" s="387"/>
      <c r="C28" s="387"/>
      <c r="D28" s="387"/>
      <c r="E28" s="388"/>
      <c r="F28" s="392" t="s">
        <v>201</v>
      </c>
      <c r="G28" s="387"/>
      <c r="H28" s="387"/>
      <c r="I28" s="387"/>
      <c r="J28" s="387"/>
      <c r="K28" s="67"/>
    </row>
    <row r="29" spans="1:11" ht="18" customHeight="1" x14ac:dyDescent="0.15">
      <c r="A29" s="95" t="s">
        <v>202</v>
      </c>
      <c r="B29" s="97"/>
      <c r="C29" s="97"/>
      <c r="D29" s="97"/>
      <c r="E29" s="97"/>
      <c r="F29" s="98" t="s">
        <v>244</v>
      </c>
      <c r="G29" s="82"/>
      <c r="H29" s="82"/>
      <c r="I29" s="82"/>
      <c r="J29" s="90"/>
      <c r="K29" s="67"/>
    </row>
    <row r="30" spans="1:11" ht="18" customHeight="1" x14ac:dyDescent="0.15">
      <c r="A30" s="89" t="s">
        <v>203</v>
      </c>
      <c r="B30" s="82"/>
      <c r="C30" s="82"/>
      <c r="D30" s="82"/>
      <c r="E30" s="82"/>
      <c r="F30" s="83"/>
      <c r="G30" s="82"/>
      <c r="H30" s="82"/>
      <c r="I30" s="82"/>
      <c r="J30" s="90"/>
      <c r="K30" s="67"/>
    </row>
    <row r="31" spans="1:11" ht="18" customHeight="1" x14ac:dyDescent="0.15">
      <c r="A31" s="89" t="s">
        <v>204</v>
      </c>
      <c r="B31" s="82"/>
      <c r="C31" s="82"/>
      <c r="D31" s="82"/>
      <c r="E31" s="82"/>
      <c r="F31" s="83"/>
      <c r="G31" s="82"/>
      <c r="H31" s="82"/>
      <c r="I31" s="82"/>
      <c r="J31" s="90"/>
      <c r="K31" s="67"/>
    </row>
    <row r="32" spans="1:11" ht="18" customHeight="1" x14ac:dyDescent="0.15">
      <c r="A32" s="89" t="s">
        <v>205</v>
      </c>
      <c r="B32" s="82"/>
      <c r="C32" s="82"/>
      <c r="D32" s="82"/>
      <c r="E32" s="82"/>
      <c r="F32" s="83"/>
      <c r="G32" s="82"/>
      <c r="H32" s="82"/>
      <c r="I32" s="82"/>
      <c r="J32" s="90"/>
      <c r="K32" s="67"/>
    </row>
    <row r="33" spans="1:11" ht="18" customHeight="1" x14ac:dyDescent="0.15">
      <c r="A33" s="89" t="s">
        <v>206</v>
      </c>
      <c r="B33" s="82"/>
      <c r="C33" s="82"/>
      <c r="D33" s="82"/>
      <c r="E33" s="82"/>
      <c r="F33" s="83"/>
      <c r="G33" s="82"/>
      <c r="H33" s="82"/>
      <c r="I33" s="82"/>
      <c r="J33" s="90"/>
      <c r="K33" s="67"/>
    </row>
    <row r="34" spans="1:11" ht="18" customHeight="1" x14ac:dyDescent="0.15">
      <c r="A34" s="89" t="s">
        <v>207</v>
      </c>
      <c r="B34" s="101"/>
      <c r="C34" s="101"/>
      <c r="D34" s="101"/>
      <c r="E34" s="101"/>
      <c r="F34" s="103"/>
      <c r="G34" s="101"/>
      <c r="H34" s="101"/>
      <c r="I34" s="101"/>
      <c r="J34" s="102"/>
      <c r="K34" s="67"/>
    </row>
    <row r="35" spans="1:11" ht="18" customHeight="1" x14ac:dyDescent="0.15">
      <c r="A35" s="380" t="s">
        <v>208</v>
      </c>
      <c r="B35" s="381"/>
      <c r="C35" s="381"/>
      <c r="D35" s="381"/>
      <c r="E35" s="381"/>
      <c r="F35" s="93"/>
      <c r="G35" s="92"/>
      <c r="H35" s="92"/>
      <c r="I35" s="92"/>
      <c r="J35" s="94"/>
      <c r="K35" s="67"/>
    </row>
    <row r="36" spans="1:11" ht="18" customHeight="1" x14ac:dyDescent="0.15">
      <c r="A36" s="66"/>
      <c r="B36" s="69"/>
      <c r="C36" s="69"/>
      <c r="D36" s="69"/>
      <c r="E36" s="69"/>
      <c r="F36" s="69"/>
      <c r="G36" s="69"/>
      <c r="H36" s="69"/>
      <c r="I36" s="69"/>
      <c r="J36" s="69"/>
      <c r="K36" s="67"/>
    </row>
    <row r="37" spans="1:11" ht="18" customHeight="1" x14ac:dyDescent="0.15">
      <c r="A37" s="66"/>
      <c r="B37" s="69"/>
      <c r="C37" s="69"/>
      <c r="D37" s="69"/>
      <c r="E37" s="69"/>
      <c r="F37" s="69"/>
      <c r="G37" s="69"/>
      <c r="H37" s="69"/>
      <c r="I37" s="69"/>
      <c r="J37" s="69"/>
      <c r="K37" s="67"/>
    </row>
    <row r="38" spans="1:11" ht="18" customHeight="1" x14ac:dyDescent="0.15">
      <c r="A38" s="66"/>
      <c r="B38" s="69"/>
      <c r="C38" s="69"/>
      <c r="D38" s="69"/>
      <c r="E38" s="69"/>
      <c r="F38" s="69"/>
      <c r="G38" s="69"/>
      <c r="H38" s="69"/>
      <c r="I38" s="69"/>
      <c r="J38" s="69"/>
      <c r="K38" s="67"/>
    </row>
    <row r="39" spans="1:11" ht="18" customHeight="1" x14ac:dyDescent="0.15">
      <c r="A39" s="66"/>
      <c r="B39" s="69"/>
      <c r="C39" s="69"/>
      <c r="D39" s="69"/>
      <c r="E39" s="69"/>
      <c r="F39" s="69"/>
      <c r="G39" s="69"/>
      <c r="H39" s="69"/>
      <c r="I39" s="69"/>
      <c r="J39" s="69"/>
      <c r="K39" s="67"/>
    </row>
    <row r="40" spans="1:11" ht="18" customHeight="1" x14ac:dyDescent="0.15">
      <c r="A40" s="66"/>
      <c r="B40" s="69"/>
      <c r="C40" s="69"/>
      <c r="D40" s="69"/>
      <c r="E40" s="69"/>
      <c r="F40" s="69"/>
      <c r="G40" s="69"/>
      <c r="H40" s="69"/>
      <c r="I40" s="69"/>
      <c r="J40" s="69"/>
      <c r="K40" s="67"/>
    </row>
    <row r="41" spans="1:11" ht="18" customHeight="1" x14ac:dyDescent="0.15">
      <c r="A41" s="69"/>
      <c r="B41" s="69"/>
      <c r="C41" s="69"/>
      <c r="D41" s="69"/>
      <c r="E41" s="69"/>
      <c r="F41" s="69"/>
      <c r="G41" s="69"/>
      <c r="H41" s="69"/>
      <c r="I41" s="69"/>
      <c r="J41" s="69"/>
      <c r="K41" s="67"/>
    </row>
    <row r="42" spans="1:11" ht="18" customHeight="1" x14ac:dyDescent="0.15">
      <c r="A42" s="69"/>
      <c r="B42" s="69"/>
      <c r="C42" s="69"/>
      <c r="D42" s="69"/>
      <c r="E42" s="69"/>
      <c r="F42" s="69"/>
      <c r="G42" s="69"/>
      <c r="H42" s="69"/>
      <c r="I42" s="69"/>
      <c r="J42" s="69"/>
      <c r="K42" s="67"/>
    </row>
    <row r="43" spans="1:11" ht="18" customHeight="1" x14ac:dyDescent="0.15">
      <c r="A43" s="69"/>
      <c r="B43" s="69"/>
      <c r="C43" s="69"/>
      <c r="D43" s="69"/>
      <c r="E43" s="69"/>
      <c r="F43" s="69"/>
      <c r="G43" s="69"/>
      <c r="H43" s="69"/>
      <c r="I43" s="69"/>
      <c r="J43" s="69"/>
      <c r="K43" s="67"/>
    </row>
    <row r="44" spans="1:11" ht="18" customHeight="1" x14ac:dyDescent="0.15">
      <c r="A44" s="69"/>
      <c r="B44" s="69"/>
      <c r="C44" s="69"/>
      <c r="D44" s="69"/>
      <c r="E44" s="69"/>
      <c r="F44" s="69"/>
      <c r="G44" s="69"/>
      <c r="H44" s="69"/>
      <c r="I44" s="69"/>
      <c r="J44" s="69"/>
      <c r="K44" s="67"/>
    </row>
    <row r="45" spans="1:11" ht="18" customHeight="1" x14ac:dyDescent="0.15">
      <c r="A45" s="71"/>
      <c r="B45" s="71"/>
      <c r="C45" s="71"/>
      <c r="D45" s="71"/>
      <c r="E45" s="71"/>
      <c r="F45" s="71"/>
      <c r="G45" s="71"/>
      <c r="H45" s="71"/>
      <c r="I45" s="71"/>
      <c r="J45" s="71"/>
      <c r="K45" s="67"/>
    </row>
    <row r="46" spans="1:11" ht="18" customHeight="1" x14ac:dyDescent="0.15">
      <c r="A46" s="70"/>
      <c r="B46" s="70"/>
      <c r="C46" s="70"/>
      <c r="D46" s="70"/>
      <c r="E46" s="70"/>
      <c r="F46" s="70"/>
      <c r="G46" s="70"/>
      <c r="H46" s="70"/>
      <c r="I46" s="70"/>
      <c r="J46" s="70"/>
      <c r="K46" s="67"/>
    </row>
    <row r="47" spans="1:11" ht="18" customHeight="1" x14ac:dyDescent="0.15">
      <c r="A47" s="69"/>
      <c r="B47" s="69"/>
      <c r="C47" s="69"/>
      <c r="D47" s="69"/>
      <c r="E47" s="69"/>
      <c r="F47" s="69"/>
      <c r="G47" s="69"/>
      <c r="H47" s="69"/>
      <c r="I47" s="69"/>
      <c r="J47" s="69"/>
      <c r="K47" s="67"/>
    </row>
    <row r="48" spans="1:11" ht="18" customHeight="1" x14ac:dyDescent="0.15">
      <c r="A48" s="69"/>
      <c r="B48" s="69"/>
      <c r="C48" s="69"/>
      <c r="D48" s="69"/>
      <c r="E48" s="69"/>
      <c r="F48" s="69"/>
      <c r="G48" s="69"/>
      <c r="H48" s="69"/>
      <c r="I48" s="69"/>
      <c r="J48" s="69"/>
      <c r="K48" s="67"/>
    </row>
    <row r="49" spans="1:11" ht="18" customHeight="1" x14ac:dyDescent="0.15">
      <c r="A49" s="69"/>
      <c r="B49" s="69"/>
      <c r="C49" s="69"/>
      <c r="D49" s="69"/>
      <c r="E49" s="69"/>
      <c r="F49" s="69"/>
      <c r="G49" s="69"/>
      <c r="H49" s="69"/>
      <c r="I49" s="69"/>
      <c r="J49" s="69"/>
      <c r="K49" s="67"/>
    </row>
    <row r="50" spans="1:11" ht="18" customHeight="1" x14ac:dyDescent="0.15">
      <c r="A50" s="69"/>
      <c r="B50" s="69"/>
      <c r="C50" s="69"/>
      <c r="D50" s="69"/>
      <c r="E50" s="69"/>
      <c r="F50" s="69"/>
      <c r="G50" s="69"/>
      <c r="H50" s="69"/>
      <c r="I50" s="69"/>
      <c r="J50" s="69"/>
      <c r="K50" s="67"/>
    </row>
    <row r="51" spans="1:11" ht="18" customHeight="1" x14ac:dyDescent="0.15">
      <c r="A51" s="69"/>
      <c r="B51" s="69"/>
      <c r="C51" s="69"/>
      <c r="D51" s="69"/>
      <c r="E51" s="69"/>
      <c r="F51" s="69"/>
      <c r="G51" s="69"/>
      <c r="H51" s="69"/>
      <c r="I51" s="69"/>
      <c r="J51" s="69"/>
      <c r="K51" s="67"/>
    </row>
    <row r="52" spans="1:11" ht="18" customHeight="1" x14ac:dyDescent="0.15">
      <c r="A52" s="69"/>
      <c r="B52" s="69"/>
      <c r="C52" s="69"/>
      <c r="D52" s="69"/>
      <c r="E52" s="69"/>
      <c r="F52" s="69"/>
      <c r="G52" s="69"/>
      <c r="H52" s="69"/>
      <c r="I52" s="69"/>
      <c r="J52" s="69"/>
      <c r="K52" s="67"/>
    </row>
    <row r="53" spans="1:11" ht="18" customHeight="1" x14ac:dyDescent="0.15">
      <c r="A53" s="70"/>
      <c r="B53" s="70"/>
      <c r="C53" s="70"/>
      <c r="D53" s="70"/>
      <c r="E53" s="70"/>
      <c r="F53" s="70"/>
      <c r="G53" s="70"/>
      <c r="H53" s="70"/>
      <c r="I53" s="70"/>
      <c r="J53" s="70"/>
      <c r="K53" s="67"/>
    </row>
    <row r="54" spans="1:11" ht="18" customHeight="1" x14ac:dyDescent="0.15">
      <c r="A54" s="69"/>
      <c r="B54" s="69"/>
      <c r="C54" s="69"/>
      <c r="D54" s="69"/>
      <c r="E54" s="69"/>
      <c r="F54" s="69"/>
      <c r="G54" s="69"/>
      <c r="H54" s="69"/>
      <c r="I54" s="69"/>
      <c r="J54" s="69"/>
      <c r="K54" s="67"/>
    </row>
    <row r="55" spans="1:11" ht="18" customHeight="1" x14ac:dyDescent="0.15">
      <c r="A55" s="69"/>
      <c r="B55" s="69"/>
      <c r="C55" s="69"/>
      <c r="D55" s="69"/>
      <c r="E55" s="69"/>
      <c r="F55" s="69"/>
      <c r="G55" s="69"/>
      <c r="H55" s="69"/>
      <c r="I55" s="69"/>
      <c r="J55" s="69"/>
      <c r="K55" s="67"/>
    </row>
    <row r="56" spans="1:11" ht="18" customHeight="1" x14ac:dyDescent="0.15">
      <c r="A56" s="69"/>
      <c r="B56" s="69"/>
      <c r="C56" s="69"/>
      <c r="D56" s="69"/>
      <c r="E56" s="69"/>
      <c r="F56" s="69"/>
      <c r="G56" s="69"/>
      <c r="H56" s="69"/>
      <c r="I56" s="69"/>
      <c r="J56" s="69"/>
      <c r="K56" s="67"/>
    </row>
    <row r="57" spans="1:11" ht="18" customHeight="1" x14ac:dyDescent="0.15">
      <c r="A57" s="69"/>
      <c r="B57" s="69"/>
      <c r="C57" s="69"/>
      <c r="D57" s="69"/>
      <c r="E57" s="69"/>
      <c r="F57" s="69"/>
      <c r="G57" s="69"/>
      <c r="H57" s="69"/>
      <c r="I57" s="69"/>
      <c r="J57" s="69"/>
      <c r="K57" s="67"/>
    </row>
    <row r="58" spans="1:11" ht="18" customHeight="1" x14ac:dyDescent="0.15">
      <c r="A58" s="69"/>
      <c r="B58" s="69"/>
      <c r="C58" s="69"/>
      <c r="D58" s="69"/>
      <c r="E58" s="69"/>
      <c r="F58" s="69"/>
      <c r="G58" s="69"/>
      <c r="H58" s="69"/>
      <c r="I58" s="69"/>
      <c r="J58" s="69"/>
      <c r="K58" s="67"/>
    </row>
    <row r="59" spans="1:11" ht="18" customHeight="1" x14ac:dyDescent="0.15">
      <c r="A59" s="69"/>
      <c r="B59" s="69"/>
      <c r="C59" s="69"/>
      <c r="D59" s="69"/>
      <c r="E59" s="69"/>
      <c r="F59" s="69"/>
      <c r="G59" s="69"/>
      <c r="H59" s="69"/>
      <c r="I59" s="69"/>
      <c r="J59" s="69"/>
      <c r="K59" s="67"/>
    </row>
    <row r="60" spans="1:11" ht="18" customHeight="1" x14ac:dyDescent="0.15">
      <c r="A60" s="69"/>
      <c r="B60" s="69"/>
      <c r="C60" s="69"/>
      <c r="D60" s="69"/>
      <c r="E60" s="69"/>
      <c r="F60" s="69"/>
      <c r="G60" s="69"/>
      <c r="H60" s="69"/>
      <c r="I60" s="69"/>
      <c r="J60" s="69"/>
      <c r="K60" s="67"/>
    </row>
    <row r="61" spans="1:11" ht="18" customHeight="1" x14ac:dyDescent="0.15">
      <c r="A61" s="69"/>
      <c r="B61" s="69"/>
      <c r="C61" s="69"/>
      <c r="D61" s="69"/>
      <c r="E61" s="69"/>
      <c r="F61" s="69"/>
      <c r="G61" s="69"/>
      <c r="H61" s="69"/>
      <c r="I61" s="69"/>
      <c r="J61" s="69"/>
      <c r="K61" s="67"/>
    </row>
    <row r="62" spans="1:11" ht="18" customHeight="1" x14ac:dyDescent="0.15">
      <c r="A62" s="70"/>
      <c r="B62" s="70"/>
      <c r="C62" s="70"/>
      <c r="D62" s="70"/>
      <c r="E62" s="70"/>
      <c r="F62" s="70"/>
      <c r="G62" s="70"/>
      <c r="H62" s="70"/>
      <c r="I62" s="70"/>
      <c r="J62" s="70"/>
      <c r="K62" s="67"/>
    </row>
    <row r="63" spans="1:11" ht="18" customHeight="1" x14ac:dyDescent="0.15">
      <c r="A63" s="69"/>
      <c r="B63" s="69"/>
      <c r="C63" s="69"/>
      <c r="D63" s="69"/>
      <c r="E63" s="69"/>
      <c r="F63" s="69"/>
      <c r="G63" s="69"/>
      <c r="H63" s="69"/>
      <c r="I63" s="69"/>
      <c r="J63" s="69"/>
      <c r="K63" s="67"/>
    </row>
    <row r="64" spans="1:11" ht="18" customHeight="1" x14ac:dyDescent="0.15">
      <c r="A64" s="69"/>
      <c r="B64" s="69"/>
      <c r="C64" s="69"/>
      <c r="D64" s="69"/>
      <c r="E64" s="69"/>
      <c r="F64" s="69"/>
      <c r="G64" s="69"/>
      <c r="H64" s="69"/>
      <c r="I64" s="69"/>
      <c r="J64" s="69"/>
      <c r="K64" s="67"/>
    </row>
    <row r="65" spans="1:11" ht="18" customHeight="1" x14ac:dyDescent="0.15">
      <c r="A65" s="69"/>
      <c r="B65" s="69"/>
      <c r="C65" s="69"/>
      <c r="D65" s="69"/>
      <c r="E65" s="69"/>
      <c r="F65" s="69"/>
      <c r="G65" s="69"/>
      <c r="H65" s="69"/>
      <c r="I65" s="69"/>
      <c r="J65" s="69"/>
      <c r="K65" s="67"/>
    </row>
    <row r="66" spans="1:11" ht="18" customHeight="1" x14ac:dyDescent="0.15">
      <c r="A66" s="69"/>
      <c r="B66" s="69"/>
      <c r="C66" s="69"/>
      <c r="D66" s="69"/>
      <c r="E66" s="69"/>
      <c r="F66" s="69"/>
      <c r="G66" s="69"/>
      <c r="H66" s="69"/>
      <c r="I66" s="69"/>
      <c r="J66" s="69"/>
      <c r="K66" s="67"/>
    </row>
    <row r="67" spans="1:11" ht="18" customHeight="1" x14ac:dyDescent="0.15">
      <c r="A67" s="66"/>
      <c r="B67" s="66"/>
      <c r="C67" s="66"/>
      <c r="D67" s="66"/>
      <c r="E67" s="66"/>
      <c r="F67" s="66"/>
      <c r="G67" s="66"/>
      <c r="H67" s="66"/>
      <c r="I67" s="66"/>
      <c r="J67" s="66"/>
    </row>
    <row r="68" spans="1:11" ht="18" customHeight="1" x14ac:dyDescent="0.15">
      <c r="A68" s="66"/>
      <c r="B68" s="66"/>
      <c r="C68" s="66"/>
      <c r="D68" s="66"/>
      <c r="E68" s="66"/>
      <c r="F68" s="66"/>
      <c r="G68" s="66"/>
      <c r="H68" s="66"/>
      <c r="I68" s="66"/>
      <c r="J68" s="66"/>
    </row>
    <row r="69" spans="1:11" ht="18" customHeight="1" x14ac:dyDescent="0.15">
      <c r="A69" s="72"/>
      <c r="B69" s="72"/>
      <c r="C69" s="72"/>
      <c r="D69" s="72"/>
      <c r="E69" s="72"/>
      <c r="F69" s="72"/>
      <c r="G69" s="72"/>
      <c r="H69" s="72"/>
      <c r="I69" s="72"/>
      <c r="J69" s="72"/>
    </row>
    <row r="70" spans="1:11" ht="18" customHeight="1" x14ac:dyDescent="0.15">
      <c r="A70" s="72"/>
      <c r="B70" s="72"/>
      <c r="C70" s="72"/>
      <c r="D70" s="72"/>
      <c r="E70" s="72"/>
      <c r="F70" s="72"/>
      <c r="G70" s="72"/>
      <c r="H70" s="72"/>
      <c r="I70" s="72"/>
      <c r="J70" s="72"/>
    </row>
    <row r="71" spans="1:11" ht="18" customHeight="1" x14ac:dyDescent="0.15">
      <c r="A71" s="72"/>
      <c r="B71" s="72"/>
      <c r="C71" s="72"/>
      <c r="D71" s="72"/>
      <c r="E71" s="72"/>
      <c r="F71" s="72"/>
      <c r="G71" s="72"/>
      <c r="H71" s="72"/>
      <c r="I71" s="72"/>
      <c r="J71" s="72"/>
    </row>
    <row r="72" spans="1:11" ht="18" customHeight="1" x14ac:dyDescent="0.15">
      <c r="A72" s="72"/>
      <c r="B72" s="72"/>
      <c r="C72" s="72"/>
      <c r="D72" s="72"/>
      <c r="E72" s="72"/>
      <c r="F72" s="72"/>
      <c r="G72" s="72"/>
      <c r="H72" s="72"/>
      <c r="I72" s="72"/>
      <c r="J72" s="72"/>
    </row>
    <row r="73" spans="1:11" ht="18" customHeight="1" x14ac:dyDescent="0.15">
      <c r="A73" s="72"/>
      <c r="B73" s="72"/>
      <c r="C73" s="72"/>
      <c r="D73" s="72"/>
      <c r="E73" s="72"/>
      <c r="F73" s="72"/>
      <c r="G73" s="72"/>
      <c r="H73" s="72"/>
      <c r="I73" s="72"/>
      <c r="J73" s="72"/>
    </row>
    <row r="74" spans="1:11" ht="18" customHeight="1" x14ac:dyDescent="0.15">
      <c r="A74" s="72"/>
      <c r="B74" s="72"/>
      <c r="C74" s="72"/>
      <c r="D74" s="72"/>
      <c r="E74" s="72"/>
      <c r="F74" s="72"/>
      <c r="G74" s="72"/>
      <c r="H74" s="72"/>
      <c r="I74" s="72"/>
      <c r="J74" s="72"/>
    </row>
    <row r="75" spans="1:11" ht="18" customHeight="1" x14ac:dyDescent="0.15">
      <c r="A75" s="72"/>
      <c r="B75" s="72"/>
      <c r="C75" s="72"/>
      <c r="D75" s="72"/>
      <c r="E75" s="72"/>
      <c r="F75" s="72"/>
      <c r="G75" s="72"/>
      <c r="H75" s="72"/>
      <c r="I75" s="72"/>
      <c r="J75" s="72"/>
    </row>
    <row r="76" spans="1:11" ht="18" customHeight="1" x14ac:dyDescent="0.15">
      <c r="A76" s="72"/>
      <c r="B76" s="72"/>
      <c r="C76" s="72"/>
      <c r="D76" s="72"/>
      <c r="E76" s="72"/>
      <c r="F76" s="72"/>
      <c r="G76" s="72"/>
      <c r="H76" s="72"/>
      <c r="I76" s="72"/>
      <c r="J76" s="72"/>
    </row>
    <row r="77" spans="1:11" ht="18" customHeight="1" x14ac:dyDescent="0.15">
      <c r="A77" s="72"/>
      <c r="B77" s="72"/>
      <c r="C77" s="72"/>
      <c r="D77" s="72"/>
      <c r="E77" s="72"/>
      <c r="F77" s="72"/>
      <c r="G77" s="72"/>
      <c r="H77" s="72"/>
      <c r="I77" s="72"/>
      <c r="J77" s="72"/>
    </row>
    <row r="78" spans="1:11" ht="18" customHeight="1" x14ac:dyDescent="0.15">
      <c r="A78" s="72"/>
      <c r="B78" s="72"/>
      <c r="C78" s="72"/>
      <c r="D78" s="72"/>
      <c r="E78" s="72"/>
      <c r="F78" s="72"/>
      <c r="G78" s="72"/>
      <c r="H78" s="72"/>
      <c r="I78" s="72"/>
      <c r="J78" s="72"/>
    </row>
    <row r="79" spans="1:11" ht="18" customHeight="1" x14ac:dyDescent="0.15">
      <c r="A79" s="72"/>
      <c r="B79" s="72"/>
      <c r="C79" s="72"/>
      <c r="D79" s="72"/>
      <c r="E79" s="72"/>
      <c r="F79" s="72"/>
      <c r="G79" s="72"/>
      <c r="H79" s="72"/>
      <c r="I79" s="72"/>
      <c r="J79" s="72"/>
    </row>
    <row r="80" spans="1:11" ht="18" customHeight="1" x14ac:dyDescent="0.15">
      <c r="A80" s="72"/>
      <c r="B80" s="72"/>
      <c r="C80" s="72"/>
      <c r="D80" s="72"/>
      <c r="E80" s="72"/>
      <c r="F80" s="72"/>
      <c r="G80" s="72"/>
      <c r="H80" s="72"/>
      <c r="I80" s="72"/>
      <c r="J80" s="72"/>
    </row>
    <row r="81" spans="1:10" ht="18" customHeight="1" x14ac:dyDescent="0.15">
      <c r="A81" s="72"/>
      <c r="B81" s="72"/>
      <c r="C81" s="72"/>
      <c r="D81" s="72"/>
      <c r="E81" s="72"/>
      <c r="F81" s="72"/>
      <c r="G81" s="72"/>
      <c r="H81" s="72"/>
      <c r="I81" s="72"/>
      <c r="J81" s="72"/>
    </row>
    <row r="82" spans="1:10" ht="18" customHeight="1" x14ac:dyDescent="0.15">
      <c r="A82" s="72"/>
      <c r="B82" s="72"/>
      <c r="C82" s="72"/>
      <c r="D82" s="72"/>
      <c r="E82" s="72"/>
      <c r="F82" s="72"/>
      <c r="G82" s="72"/>
      <c r="H82" s="72"/>
      <c r="I82" s="72"/>
      <c r="J82" s="72"/>
    </row>
    <row r="83" spans="1:10" ht="18" customHeight="1" x14ac:dyDescent="0.15">
      <c r="A83" s="72"/>
      <c r="B83" s="72"/>
      <c r="C83" s="72"/>
      <c r="D83" s="72"/>
      <c r="E83" s="72"/>
      <c r="F83" s="72"/>
      <c r="G83" s="72"/>
      <c r="H83" s="72"/>
      <c r="I83" s="72"/>
      <c r="J83" s="72"/>
    </row>
    <row r="84" spans="1:10" ht="18" customHeight="1" x14ac:dyDescent="0.15">
      <c r="A84" s="72"/>
      <c r="B84" s="72"/>
      <c r="C84" s="72"/>
      <c r="D84" s="72"/>
      <c r="E84" s="72"/>
      <c r="F84" s="72"/>
      <c r="G84" s="72"/>
      <c r="H84" s="72"/>
      <c r="I84" s="72"/>
      <c r="J84" s="72"/>
    </row>
    <row r="85" spans="1:10" ht="18" customHeight="1" x14ac:dyDescent="0.15">
      <c r="A85" s="72"/>
      <c r="B85" s="72"/>
      <c r="C85" s="72"/>
      <c r="D85" s="72"/>
      <c r="E85" s="72"/>
      <c r="F85" s="72"/>
      <c r="G85" s="72"/>
      <c r="H85" s="72"/>
      <c r="I85" s="72"/>
      <c r="J85" s="72"/>
    </row>
    <row r="86" spans="1:10" ht="18" customHeight="1" x14ac:dyDescent="0.15">
      <c r="A86" s="72"/>
      <c r="B86" s="72"/>
      <c r="C86" s="72"/>
      <c r="D86" s="72"/>
      <c r="E86" s="72"/>
      <c r="F86" s="72"/>
      <c r="G86" s="72"/>
      <c r="H86" s="72"/>
      <c r="I86" s="72"/>
      <c r="J86" s="72"/>
    </row>
    <row r="87" spans="1:10" ht="18" customHeight="1" x14ac:dyDescent="0.15">
      <c r="A87" s="72"/>
      <c r="B87" s="72"/>
      <c r="C87" s="72"/>
      <c r="D87" s="72"/>
      <c r="E87" s="72"/>
      <c r="F87" s="72"/>
      <c r="G87" s="72"/>
      <c r="H87" s="72"/>
      <c r="I87" s="72"/>
      <c r="J87" s="72"/>
    </row>
    <row r="88" spans="1:10" ht="18" customHeight="1" x14ac:dyDescent="0.15">
      <c r="A88" s="72"/>
      <c r="B88" s="72"/>
      <c r="C88" s="72"/>
      <c r="D88" s="72"/>
      <c r="E88" s="72"/>
      <c r="F88" s="72"/>
      <c r="G88" s="72"/>
      <c r="H88" s="72"/>
      <c r="I88" s="72"/>
      <c r="J88" s="72"/>
    </row>
    <row r="89" spans="1:10" ht="18" customHeight="1" x14ac:dyDescent="0.15">
      <c r="A89" s="72"/>
      <c r="B89" s="72"/>
      <c r="C89" s="72"/>
      <c r="D89" s="72"/>
      <c r="E89" s="72"/>
      <c r="F89" s="72"/>
      <c r="G89" s="72"/>
      <c r="H89" s="72"/>
      <c r="I89" s="72"/>
      <c r="J89" s="72"/>
    </row>
    <row r="90" spans="1:10" ht="18" customHeight="1" x14ac:dyDescent="0.15">
      <c r="A90" s="72"/>
      <c r="B90" s="72"/>
      <c r="C90" s="72"/>
      <c r="D90" s="72"/>
      <c r="E90" s="72"/>
      <c r="F90" s="72"/>
      <c r="G90" s="72"/>
      <c r="H90" s="72"/>
      <c r="I90" s="72"/>
      <c r="J90" s="72"/>
    </row>
    <row r="91" spans="1:10" ht="18" customHeight="1" x14ac:dyDescent="0.15">
      <c r="A91" s="72"/>
      <c r="B91" s="72"/>
      <c r="C91" s="72"/>
      <c r="D91" s="72"/>
      <c r="E91" s="72"/>
      <c r="F91" s="72"/>
      <c r="G91" s="72"/>
      <c r="H91" s="72"/>
      <c r="I91" s="72"/>
      <c r="J91" s="72"/>
    </row>
    <row r="92" spans="1:10" ht="18" customHeight="1" x14ac:dyDescent="0.15">
      <c r="A92" s="72"/>
      <c r="B92" s="72"/>
      <c r="C92" s="72"/>
      <c r="D92" s="72"/>
      <c r="E92" s="72"/>
      <c r="F92" s="72"/>
      <c r="G92" s="72"/>
      <c r="H92" s="72"/>
      <c r="I92" s="72"/>
      <c r="J92" s="72"/>
    </row>
    <row r="93" spans="1:10" ht="18" customHeight="1" x14ac:dyDescent="0.15">
      <c r="A93" s="72"/>
      <c r="B93" s="72"/>
      <c r="C93" s="72"/>
      <c r="D93" s="72"/>
      <c r="E93" s="72"/>
      <c r="F93" s="72"/>
      <c r="G93" s="72"/>
      <c r="H93" s="72"/>
      <c r="I93" s="72"/>
      <c r="J93" s="72"/>
    </row>
    <row r="94" spans="1:10" ht="18" customHeight="1" x14ac:dyDescent="0.15">
      <c r="A94" s="72"/>
      <c r="B94" s="72"/>
      <c r="C94" s="72"/>
      <c r="D94" s="72"/>
      <c r="E94" s="72"/>
      <c r="F94" s="72"/>
      <c r="G94" s="72"/>
      <c r="H94" s="72"/>
      <c r="I94" s="72"/>
      <c r="J94" s="72"/>
    </row>
    <row r="95" spans="1:10" ht="18" customHeight="1" x14ac:dyDescent="0.15">
      <c r="A95" s="72"/>
      <c r="B95" s="72"/>
      <c r="C95" s="72"/>
      <c r="D95" s="72"/>
      <c r="E95" s="72"/>
      <c r="F95" s="72"/>
      <c r="G95" s="72"/>
      <c r="H95" s="72"/>
      <c r="I95" s="72"/>
      <c r="J95" s="72"/>
    </row>
    <row r="96" spans="1:10" ht="18" customHeight="1" x14ac:dyDescent="0.15">
      <c r="A96" s="72"/>
      <c r="B96" s="72"/>
      <c r="C96" s="72"/>
      <c r="D96" s="72"/>
      <c r="E96" s="72"/>
      <c r="F96" s="72"/>
      <c r="G96" s="72"/>
      <c r="H96" s="72"/>
      <c r="I96" s="72"/>
      <c r="J96" s="72"/>
    </row>
    <row r="97" spans="1:10" x14ac:dyDescent="0.15">
      <c r="A97" s="72"/>
      <c r="B97" s="72"/>
      <c r="C97" s="72"/>
      <c r="D97" s="72"/>
      <c r="E97" s="72"/>
      <c r="F97" s="72"/>
      <c r="G97" s="72"/>
      <c r="H97" s="72"/>
      <c r="I97" s="72"/>
      <c r="J97" s="72"/>
    </row>
    <row r="98" spans="1:10" x14ac:dyDescent="0.15">
      <c r="A98" s="72"/>
      <c r="B98" s="72"/>
      <c r="C98" s="72"/>
      <c r="D98" s="72"/>
      <c r="E98" s="72"/>
      <c r="F98" s="72"/>
      <c r="G98" s="72"/>
      <c r="H98" s="72"/>
      <c r="I98" s="72"/>
      <c r="J98" s="72"/>
    </row>
  </sheetData>
  <sheetProtection algorithmName="SHA-512" hashValue="yRMpznF7DeZb+4aBz0ItRDUGMKkQqbFYQt5BqXgGKyFe6mRVAVv4mU5C4rFoG3nPtUm1UbDnHx/lQlvPaOQixg==" saltValue="/fTCeKh0/oB1C1D9NFhUEw==" spinCount="100000" sheet="1" objects="1" scenarios="1"/>
  <mergeCells count="19">
    <mergeCell ref="A6:E6"/>
    <mergeCell ref="F6:J6"/>
    <mergeCell ref="A14:E14"/>
    <mergeCell ref="F14:J14"/>
    <mergeCell ref="F28:J28"/>
    <mergeCell ref="A17:E17"/>
    <mergeCell ref="A21:E21"/>
    <mergeCell ref="F21:J21"/>
    <mergeCell ref="A22:C22"/>
    <mergeCell ref="D22:E22"/>
    <mergeCell ref="A23:C23"/>
    <mergeCell ref="D23:E23"/>
    <mergeCell ref="F17:J17"/>
    <mergeCell ref="A35:E35"/>
    <mergeCell ref="A24:C24"/>
    <mergeCell ref="D24:E24"/>
    <mergeCell ref="A25:C25"/>
    <mergeCell ref="D25:E25"/>
    <mergeCell ref="A28:E28"/>
  </mergeCells>
  <phoneticPr fontId="2"/>
  <pageMargins left="0.75" right="0.75" top="1" bottom="1" header="0.51200000000000001" footer="0.51200000000000001"/>
  <pageSetup paperSize="9" scale="81" orientation="portrait" r:id="rId1"/>
  <headerFooter alignWithMargins="0"/>
  <rowBreaks count="1" manualBreakCount="1">
    <brk id="42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2:BR50"/>
  <sheetViews>
    <sheetView showZeros="0" view="pageBreakPreview" topLeftCell="B7" zoomScale="85" zoomScaleNormal="100" zoomScaleSheetLayoutView="85" workbookViewId="0">
      <selection activeCell="U22" sqref="U22:Y22"/>
    </sheetView>
  </sheetViews>
  <sheetFormatPr defaultColWidth="2.625" defaultRowHeight="13.5" x14ac:dyDescent="0.15"/>
  <cols>
    <col min="1" max="63" width="2.625" style="1"/>
    <col min="64" max="68" width="2.625" style="1" customWidth="1"/>
    <col min="69" max="16384" width="2.625" style="1"/>
  </cols>
  <sheetData>
    <row r="2" spans="1:68" x14ac:dyDescent="0.15">
      <c r="A2" s="228" t="s">
        <v>163</v>
      </c>
      <c r="B2" s="228"/>
      <c r="C2" s="228"/>
      <c r="D2" s="228"/>
      <c r="E2" s="228"/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8"/>
      <c r="Q2" s="228"/>
      <c r="R2" s="228"/>
      <c r="S2" s="228"/>
      <c r="T2" s="228"/>
      <c r="U2" s="228" t="s">
        <v>149</v>
      </c>
      <c r="V2" s="228"/>
      <c r="W2" s="228"/>
      <c r="X2" s="228"/>
      <c r="Y2" s="228"/>
      <c r="Z2" s="430"/>
      <c r="AA2" s="400"/>
      <c r="AB2" s="400"/>
      <c r="AC2" s="400"/>
      <c r="AD2" s="400"/>
      <c r="AE2" s="400"/>
      <c r="AF2" s="400"/>
      <c r="AG2" s="400"/>
      <c r="AH2" s="400"/>
      <c r="AI2" s="400"/>
      <c r="AJ2" s="400"/>
      <c r="AK2" s="400"/>
      <c r="AL2" s="400"/>
      <c r="AM2" s="400"/>
      <c r="AN2" s="400"/>
      <c r="AO2" s="400"/>
      <c r="AP2" s="400"/>
      <c r="AQ2" s="400"/>
      <c r="AR2" s="400"/>
      <c r="AS2" s="400"/>
      <c r="AT2" s="228" t="s">
        <v>112</v>
      </c>
      <c r="AU2" s="228"/>
      <c r="AV2" s="228"/>
      <c r="AW2" s="228"/>
      <c r="AX2" s="228"/>
      <c r="AY2" s="431"/>
      <c r="AZ2" s="431"/>
      <c r="BA2" s="431"/>
      <c r="BB2" s="431"/>
      <c r="BC2" s="431"/>
      <c r="BD2" s="431"/>
      <c r="BE2" s="431"/>
      <c r="BF2" s="431"/>
      <c r="BG2" s="431"/>
    </row>
    <row r="3" spans="1:68" x14ac:dyDescent="0.15">
      <c r="A3" s="228"/>
      <c r="B3" s="228"/>
      <c r="C3" s="228"/>
      <c r="D3" s="228"/>
      <c r="E3" s="228"/>
      <c r="F3" s="228"/>
      <c r="G3" s="228"/>
      <c r="H3" s="228"/>
      <c r="I3" s="228"/>
      <c r="J3" s="228"/>
      <c r="K3" s="228"/>
      <c r="L3" s="228"/>
      <c r="M3" s="228"/>
      <c r="N3" s="228"/>
      <c r="O3" s="228"/>
      <c r="P3" s="228"/>
      <c r="Q3" s="228"/>
      <c r="R3" s="228"/>
      <c r="S3" s="228"/>
      <c r="T3" s="228"/>
      <c r="U3" s="228"/>
      <c r="V3" s="228"/>
      <c r="W3" s="228"/>
      <c r="X3" s="228"/>
      <c r="Y3" s="228"/>
      <c r="Z3" s="400"/>
      <c r="AA3" s="400"/>
      <c r="AB3" s="400"/>
      <c r="AC3" s="400"/>
      <c r="AD3" s="400"/>
      <c r="AE3" s="400"/>
      <c r="AF3" s="400"/>
      <c r="AG3" s="400"/>
      <c r="AH3" s="400"/>
      <c r="AI3" s="400"/>
      <c r="AJ3" s="400"/>
      <c r="AK3" s="400"/>
      <c r="AL3" s="400"/>
      <c r="AM3" s="400"/>
      <c r="AN3" s="400"/>
      <c r="AO3" s="400"/>
      <c r="AP3" s="400"/>
      <c r="AQ3" s="400"/>
      <c r="AR3" s="400"/>
      <c r="AS3" s="400"/>
      <c r="AT3" s="228"/>
      <c r="AU3" s="228"/>
      <c r="AV3" s="228"/>
      <c r="AW3" s="228"/>
      <c r="AX3" s="228"/>
      <c r="AY3" s="431"/>
      <c r="AZ3" s="431"/>
      <c r="BA3" s="431"/>
      <c r="BB3" s="431"/>
      <c r="BC3" s="431"/>
      <c r="BD3" s="431"/>
      <c r="BE3" s="431"/>
      <c r="BF3" s="431"/>
      <c r="BG3" s="431"/>
    </row>
    <row r="4" spans="1:68" x14ac:dyDescent="0.15">
      <c r="A4" s="228"/>
      <c r="B4" s="228"/>
      <c r="C4" s="228"/>
      <c r="D4" s="228"/>
      <c r="E4" s="228"/>
      <c r="F4" s="228"/>
      <c r="G4" s="228"/>
      <c r="H4" s="228"/>
      <c r="I4" s="228"/>
      <c r="J4" s="228"/>
      <c r="K4" s="228"/>
      <c r="L4" s="228"/>
      <c r="M4" s="228"/>
      <c r="N4" s="228"/>
      <c r="O4" s="228"/>
      <c r="P4" s="228"/>
      <c r="Q4" s="228"/>
      <c r="R4" s="228"/>
      <c r="S4" s="228"/>
      <c r="T4" s="228"/>
      <c r="U4" s="228"/>
      <c r="V4" s="228"/>
      <c r="W4" s="228"/>
      <c r="X4" s="228"/>
      <c r="Y4" s="228"/>
      <c r="Z4" s="400"/>
      <c r="AA4" s="400"/>
      <c r="AB4" s="400"/>
      <c r="AC4" s="400"/>
      <c r="AD4" s="400"/>
      <c r="AE4" s="400"/>
      <c r="AF4" s="400"/>
      <c r="AG4" s="400"/>
      <c r="AH4" s="400"/>
      <c r="AI4" s="400"/>
      <c r="AJ4" s="400"/>
      <c r="AK4" s="400"/>
      <c r="AL4" s="400"/>
      <c r="AM4" s="400"/>
      <c r="AN4" s="400"/>
      <c r="AO4" s="400"/>
      <c r="AP4" s="400"/>
      <c r="AQ4" s="400"/>
      <c r="AR4" s="400"/>
      <c r="AS4" s="400"/>
      <c r="AT4" s="228"/>
      <c r="AU4" s="228"/>
      <c r="AV4" s="228"/>
      <c r="AW4" s="228"/>
      <c r="AX4" s="228"/>
      <c r="AY4" s="431"/>
      <c r="AZ4" s="431"/>
      <c r="BA4" s="431"/>
      <c r="BB4" s="431"/>
      <c r="BC4" s="431"/>
      <c r="BD4" s="431"/>
      <c r="BE4" s="431"/>
      <c r="BF4" s="431"/>
      <c r="BG4" s="431"/>
    </row>
    <row r="5" spans="1:68" x14ac:dyDescent="0.15">
      <c r="A5" s="247" t="s">
        <v>111</v>
      </c>
      <c r="B5" s="221"/>
      <c r="C5" s="221"/>
      <c r="D5" s="221"/>
      <c r="E5" s="221"/>
      <c r="F5" s="221"/>
      <c r="G5" s="269" t="s">
        <v>165</v>
      </c>
      <c r="H5" s="269"/>
      <c r="I5" s="269"/>
      <c r="J5" s="303" t="s">
        <v>166</v>
      </c>
      <c r="K5" s="303"/>
      <c r="L5" s="303"/>
      <c r="M5" s="303"/>
      <c r="N5" s="303"/>
      <c r="O5" s="303"/>
      <c r="P5" s="303"/>
      <c r="Q5" s="303"/>
      <c r="R5" s="303"/>
      <c r="S5" s="303"/>
      <c r="T5" s="303"/>
      <c r="U5" s="6"/>
      <c r="BG5" s="2"/>
    </row>
    <row r="6" spans="1:68" x14ac:dyDescent="0.15">
      <c r="A6" s="232" t="s">
        <v>110</v>
      </c>
      <c r="B6" s="222"/>
      <c r="C6" s="222"/>
      <c r="D6" s="222"/>
      <c r="E6" s="222"/>
      <c r="F6" s="222"/>
      <c r="G6" s="270" t="s">
        <v>167</v>
      </c>
      <c r="H6" s="270"/>
      <c r="I6" s="270"/>
      <c r="J6" s="304" t="s">
        <v>168</v>
      </c>
      <c r="K6" s="304"/>
      <c r="L6" s="304"/>
      <c r="M6" s="304"/>
      <c r="N6" s="304"/>
      <c r="O6" s="304"/>
      <c r="P6" s="304"/>
      <c r="Q6" s="304"/>
      <c r="R6" s="304"/>
      <c r="S6" s="304"/>
      <c r="T6" s="304"/>
      <c r="BG6" s="3"/>
    </row>
    <row r="7" spans="1:68" x14ac:dyDescent="0.15">
      <c r="A7" s="232" t="s">
        <v>109</v>
      </c>
      <c r="B7" s="222"/>
      <c r="C7" s="222"/>
      <c r="D7" s="222"/>
      <c r="E7" s="222"/>
      <c r="F7" s="222"/>
      <c r="G7" s="270" t="s">
        <v>169</v>
      </c>
      <c r="H7" s="270"/>
      <c r="I7" s="270"/>
      <c r="J7" s="304" t="s">
        <v>170</v>
      </c>
      <c r="K7" s="304"/>
      <c r="L7" s="304"/>
      <c r="M7" s="304"/>
      <c r="N7" s="304"/>
      <c r="O7" s="304"/>
      <c r="P7" s="304"/>
      <c r="Q7" s="304"/>
      <c r="R7" s="304"/>
      <c r="S7" s="304"/>
      <c r="T7" s="304"/>
      <c r="BG7" s="3"/>
      <c r="BL7" s="1" t="s">
        <v>248</v>
      </c>
      <c r="BM7" s="1" t="s">
        <v>249</v>
      </c>
      <c r="BO7" s="1">
        <v>20130006</v>
      </c>
      <c r="BP7" s="1" t="s">
        <v>251</v>
      </c>
    </row>
    <row r="8" spans="1:68" x14ac:dyDescent="0.15">
      <c r="A8" s="232" t="s">
        <v>108</v>
      </c>
      <c r="B8" s="222"/>
      <c r="C8" s="222"/>
      <c r="D8" s="222"/>
      <c r="E8" s="222"/>
      <c r="F8" s="222"/>
      <c r="G8" s="429" t="s">
        <v>248</v>
      </c>
      <c r="H8" s="429"/>
      <c r="I8" s="429"/>
      <c r="J8" s="306" t="str">
        <f>VLOOKUP(G8,$BL$7:$BM$10,2,FALSE)</f>
        <v>小学校費</v>
      </c>
      <c r="K8" s="306"/>
      <c r="L8" s="306"/>
      <c r="M8" s="306"/>
      <c r="N8" s="306"/>
      <c r="O8" s="306"/>
      <c r="P8" s="306"/>
      <c r="Q8" s="306"/>
      <c r="R8" s="306"/>
      <c r="S8" s="306"/>
      <c r="T8" s="306"/>
      <c r="BG8" s="3"/>
      <c r="BL8" s="1" t="s">
        <v>250</v>
      </c>
      <c r="BM8" s="1" t="s">
        <v>175</v>
      </c>
      <c r="BO8" s="1">
        <v>20130007</v>
      </c>
      <c r="BP8" s="1" t="s">
        <v>252</v>
      </c>
    </row>
    <row r="9" spans="1:68" x14ac:dyDescent="0.15">
      <c r="A9" s="232" t="s">
        <v>107</v>
      </c>
      <c r="B9" s="222"/>
      <c r="C9" s="222"/>
      <c r="D9" s="222"/>
      <c r="E9" s="222"/>
      <c r="F9" s="222"/>
      <c r="G9" s="272" t="str">
        <f>IF(OR(G8="02",G8="03",G8="04"),"01","02")</f>
        <v>01</v>
      </c>
      <c r="H9" s="272"/>
      <c r="I9" s="272"/>
      <c r="J9" s="306" t="str">
        <f>IF(J8="","",IF(OR(J8="小学校費",J8="中学校費"),"教職員費",IF(J8="高等学校費","高等学校総務費","学校管理費")))</f>
        <v>教職員費</v>
      </c>
      <c r="K9" s="306"/>
      <c r="L9" s="306"/>
      <c r="M9" s="306"/>
      <c r="N9" s="306"/>
      <c r="O9" s="306"/>
      <c r="P9" s="306"/>
      <c r="Q9" s="306"/>
      <c r="R9" s="306"/>
      <c r="S9" s="306"/>
      <c r="T9" s="306"/>
      <c r="BG9" s="3"/>
      <c r="BL9" s="1" t="s">
        <v>262</v>
      </c>
      <c r="BM9" s="1" t="s">
        <v>256</v>
      </c>
      <c r="BO9" s="1">
        <v>20130008</v>
      </c>
      <c r="BP9" s="1" t="s">
        <v>257</v>
      </c>
    </row>
    <row r="10" spans="1:68" x14ac:dyDescent="0.15">
      <c r="A10" s="232" t="s">
        <v>106</v>
      </c>
      <c r="B10" s="222"/>
      <c r="C10" s="222"/>
      <c r="D10" s="222"/>
      <c r="E10" s="222"/>
      <c r="F10" s="222"/>
      <c r="G10" s="270" t="s">
        <v>264</v>
      </c>
      <c r="H10" s="270"/>
      <c r="I10" s="270"/>
      <c r="J10" s="304" t="s">
        <v>171</v>
      </c>
      <c r="K10" s="304"/>
      <c r="L10" s="304"/>
      <c r="M10" s="304"/>
      <c r="N10" s="304"/>
      <c r="O10" s="304"/>
      <c r="P10" s="304"/>
      <c r="Q10" s="304"/>
      <c r="R10" s="304"/>
      <c r="S10" s="304"/>
      <c r="T10" s="304"/>
      <c r="BG10" s="3"/>
      <c r="BL10" s="1" t="s">
        <v>263</v>
      </c>
      <c r="BM10" s="1" t="s">
        <v>259</v>
      </c>
      <c r="BO10" s="1">
        <v>20070007</v>
      </c>
      <c r="BP10" s="1" t="s">
        <v>260</v>
      </c>
    </row>
    <row r="11" spans="1:68" x14ac:dyDescent="0.15">
      <c r="A11" s="232" t="s">
        <v>105</v>
      </c>
      <c r="B11" s="222"/>
      <c r="C11" s="222"/>
      <c r="D11" s="222"/>
      <c r="E11" s="222"/>
      <c r="F11" s="222"/>
      <c r="G11" s="272">
        <f>IF(G8="","",IF(G8="02",BO7,IF(G8="03",BO8,IF(G8="04",BO9,BO10))))</f>
        <v>20130006</v>
      </c>
      <c r="H11" s="272"/>
      <c r="I11" s="272"/>
      <c r="J11" s="304" t="str">
        <f>VLOOKUP(G11,リストデータ!E13:F17,2,0)</f>
        <v>小学校教職員費</v>
      </c>
      <c r="K11" s="304"/>
      <c r="L11" s="304"/>
      <c r="M11" s="304"/>
      <c r="N11" s="304"/>
      <c r="O11" s="304"/>
      <c r="P11" s="304"/>
      <c r="Q11" s="304"/>
      <c r="R11" s="304"/>
      <c r="S11" s="304"/>
      <c r="T11" s="304"/>
      <c r="BG11" s="3"/>
    </row>
    <row r="12" spans="1:68" x14ac:dyDescent="0.15">
      <c r="A12" s="249" t="s">
        <v>104</v>
      </c>
      <c r="B12" s="219"/>
      <c r="C12" s="219"/>
      <c r="D12" s="219"/>
      <c r="E12" s="219"/>
      <c r="F12" s="219"/>
      <c r="G12" s="302"/>
      <c r="H12" s="302"/>
      <c r="I12" s="302"/>
      <c r="J12" s="307"/>
      <c r="K12" s="307"/>
      <c r="L12" s="307"/>
      <c r="M12" s="307"/>
      <c r="N12" s="307"/>
      <c r="O12" s="307"/>
      <c r="P12" s="307"/>
      <c r="Q12" s="307"/>
      <c r="R12" s="307"/>
      <c r="S12" s="307"/>
      <c r="T12" s="307"/>
      <c r="BG12" s="4"/>
      <c r="BL12" s="1" t="s">
        <v>248</v>
      </c>
      <c r="BM12" s="1" t="s">
        <v>221</v>
      </c>
    </row>
    <row r="13" spans="1:68" x14ac:dyDescent="0.15">
      <c r="A13" s="228" t="s">
        <v>5</v>
      </c>
      <c r="B13" s="228"/>
      <c r="C13" s="228"/>
      <c r="D13" s="228"/>
      <c r="E13" s="228"/>
      <c r="F13" s="428"/>
      <c r="G13" s="428"/>
      <c r="H13" s="428"/>
      <c r="I13" s="428"/>
      <c r="J13" s="428"/>
      <c r="K13" s="428"/>
      <c r="L13" s="428"/>
      <c r="M13" s="428"/>
      <c r="N13" s="428"/>
      <c r="O13" s="428"/>
      <c r="P13" s="428"/>
      <c r="Q13" s="428"/>
      <c r="R13" s="428"/>
      <c r="S13" s="428"/>
      <c r="T13" s="428"/>
      <c r="U13" s="228" t="s">
        <v>9</v>
      </c>
      <c r="V13" s="228"/>
      <c r="W13" s="228"/>
      <c r="X13" s="228"/>
      <c r="Y13" s="228"/>
      <c r="Z13" s="228"/>
      <c r="AA13" s="427"/>
      <c r="AB13" s="427"/>
      <c r="AC13" s="427"/>
      <c r="AD13" s="427"/>
      <c r="AE13" s="427"/>
      <c r="AF13" s="427"/>
      <c r="AG13" s="427"/>
      <c r="AH13" s="228" t="s">
        <v>10</v>
      </c>
      <c r="AI13" s="228"/>
      <c r="AJ13" s="228"/>
      <c r="AK13" s="228"/>
      <c r="AL13" s="228"/>
      <c r="AM13" s="228"/>
      <c r="AN13" s="427"/>
      <c r="AO13" s="427"/>
      <c r="AP13" s="427"/>
      <c r="AQ13" s="427"/>
      <c r="AR13" s="427"/>
      <c r="AS13" s="427"/>
      <c r="AT13" s="427"/>
      <c r="AU13" s="228" t="s">
        <v>11</v>
      </c>
      <c r="AV13" s="228"/>
      <c r="AW13" s="228"/>
      <c r="AX13" s="228"/>
      <c r="AY13" s="228"/>
      <c r="AZ13" s="228"/>
      <c r="BA13" s="427"/>
      <c r="BB13" s="427"/>
      <c r="BC13" s="427"/>
      <c r="BD13" s="427"/>
      <c r="BE13" s="427"/>
      <c r="BF13" s="427"/>
      <c r="BG13" s="427"/>
      <c r="BL13" s="1" t="s">
        <v>172</v>
      </c>
      <c r="BM13" s="1" t="s">
        <v>222</v>
      </c>
    </row>
    <row r="14" spans="1:68" x14ac:dyDescent="0.15">
      <c r="A14" s="228" t="s">
        <v>12</v>
      </c>
      <c r="B14" s="228"/>
      <c r="C14" s="228"/>
      <c r="D14" s="228" t="s">
        <v>13</v>
      </c>
      <c r="E14" s="228"/>
      <c r="F14" s="228" t="s">
        <v>0</v>
      </c>
      <c r="G14" s="228"/>
      <c r="H14" s="228"/>
      <c r="I14" s="424"/>
      <c r="J14" s="424"/>
      <c r="K14" s="424"/>
      <c r="L14" s="424"/>
      <c r="M14" s="424"/>
      <c r="N14" s="424"/>
      <c r="O14" s="424"/>
      <c r="P14" s="424"/>
      <c r="Q14" s="424"/>
      <c r="R14" s="424"/>
      <c r="S14" s="424"/>
      <c r="T14" s="424"/>
      <c r="U14" s="424"/>
      <c r="V14" s="424"/>
      <c r="W14" s="424"/>
      <c r="X14" s="424"/>
      <c r="Y14" s="424"/>
      <c r="Z14" s="424"/>
      <c r="AA14" s="424"/>
      <c r="AB14" s="424"/>
      <c r="AC14" s="424"/>
      <c r="AD14" s="424"/>
      <c r="AE14" s="424"/>
      <c r="AF14" s="424"/>
      <c r="AG14" s="424"/>
      <c r="AH14" s="424"/>
      <c r="AI14" s="424"/>
      <c r="AJ14" s="228" t="s">
        <v>99</v>
      </c>
      <c r="AK14" s="228"/>
      <c r="AL14" s="228"/>
      <c r="AM14" s="424"/>
      <c r="AN14" s="424"/>
      <c r="AO14" s="424"/>
      <c r="AP14" s="424"/>
      <c r="AQ14" s="424"/>
      <c r="AR14" s="424"/>
      <c r="AS14" s="424"/>
      <c r="AT14" s="424"/>
      <c r="AU14" s="424"/>
      <c r="AV14" s="424"/>
      <c r="AW14" s="424"/>
      <c r="AX14" s="424"/>
      <c r="AY14" s="424"/>
      <c r="AZ14" s="424"/>
      <c r="BA14" s="424"/>
      <c r="BB14" s="424"/>
      <c r="BC14" s="424"/>
      <c r="BD14" s="424"/>
      <c r="BE14" s="424"/>
      <c r="BF14" s="424"/>
      <c r="BG14" s="424"/>
      <c r="BL14" s="1" t="s">
        <v>172</v>
      </c>
      <c r="BM14" s="1" t="s">
        <v>261</v>
      </c>
    </row>
    <row r="15" spans="1:68" x14ac:dyDescent="0.15">
      <c r="A15" s="228"/>
      <c r="B15" s="228"/>
      <c r="C15" s="228"/>
      <c r="D15" s="228" t="s">
        <v>14</v>
      </c>
      <c r="E15" s="228"/>
      <c r="F15" s="228" t="s">
        <v>0</v>
      </c>
      <c r="G15" s="228"/>
      <c r="H15" s="228"/>
      <c r="I15" s="424"/>
      <c r="J15" s="424"/>
      <c r="K15" s="424"/>
      <c r="L15" s="424"/>
      <c r="M15" s="424"/>
      <c r="N15" s="424"/>
      <c r="O15" s="424"/>
      <c r="P15" s="424"/>
      <c r="Q15" s="424"/>
      <c r="R15" s="424"/>
      <c r="S15" s="424"/>
      <c r="T15" s="424"/>
      <c r="U15" s="424"/>
      <c r="V15" s="424"/>
      <c r="W15" s="424"/>
      <c r="X15" s="424"/>
      <c r="Y15" s="424"/>
      <c r="Z15" s="424"/>
      <c r="AA15" s="424"/>
      <c r="AB15" s="424"/>
      <c r="AC15" s="424"/>
      <c r="AD15" s="424"/>
      <c r="AE15" s="424"/>
      <c r="AF15" s="424"/>
      <c r="AG15" s="424"/>
      <c r="AH15" s="424"/>
      <c r="AI15" s="424"/>
      <c r="AJ15" s="228" t="s">
        <v>99</v>
      </c>
      <c r="AK15" s="228"/>
      <c r="AL15" s="228"/>
      <c r="AM15" s="424"/>
      <c r="AN15" s="424"/>
      <c r="AO15" s="424"/>
      <c r="AP15" s="424"/>
      <c r="AQ15" s="424"/>
      <c r="AR15" s="424"/>
      <c r="AS15" s="424"/>
      <c r="AT15" s="424"/>
      <c r="AU15" s="424"/>
      <c r="AV15" s="424"/>
      <c r="AW15" s="424"/>
      <c r="AX15" s="424"/>
      <c r="AY15" s="424"/>
      <c r="AZ15" s="424"/>
      <c r="BA15" s="424"/>
      <c r="BB15" s="424"/>
      <c r="BC15" s="424"/>
      <c r="BD15" s="424"/>
      <c r="BE15" s="424"/>
      <c r="BF15" s="424"/>
      <c r="BG15" s="424"/>
    </row>
    <row r="16" spans="1:68" x14ac:dyDescent="0.15">
      <c r="A16" s="228" t="s">
        <v>98</v>
      </c>
      <c r="B16" s="228"/>
      <c r="C16" s="228"/>
      <c r="D16" s="228"/>
      <c r="E16" s="228"/>
      <c r="F16" s="424"/>
      <c r="G16" s="424"/>
      <c r="H16" s="424"/>
      <c r="I16" s="424"/>
      <c r="J16" s="424"/>
      <c r="K16" s="424"/>
      <c r="L16" s="424"/>
      <c r="M16" s="424"/>
      <c r="N16" s="424"/>
      <c r="O16" s="424"/>
      <c r="P16" s="424"/>
      <c r="Q16" s="424"/>
      <c r="R16" s="424"/>
      <c r="S16" s="424"/>
      <c r="T16" s="424"/>
      <c r="U16" s="424"/>
      <c r="V16" s="424"/>
      <c r="W16" s="424"/>
      <c r="X16" s="424"/>
      <c r="Y16" s="424"/>
      <c r="Z16" s="424"/>
      <c r="AA16" s="424"/>
      <c r="AB16" s="424"/>
      <c r="AC16" s="424"/>
      <c r="AD16" s="424"/>
      <c r="AE16" s="228" t="s">
        <v>97</v>
      </c>
      <c r="AF16" s="228"/>
      <c r="AG16" s="228"/>
      <c r="AH16" s="228"/>
      <c r="AI16" s="228"/>
      <c r="AJ16" s="424"/>
      <c r="AK16" s="424"/>
      <c r="AL16" s="424"/>
      <c r="AM16" s="424"/>
      <c r="AN16" s="424"/>
      <c r="AO16" s="424"/>
      <c r="AP16" s="424"/>
      <c r="AQ16" s="221" t="s">
        <v>113</v>
      </c>
      <c r="AR16" s="221"/>
      <c r="AS16" s="221"/>
      <c r="AT16" s="221"/>
      <c r="AU16" s="221"/>
      <c r="AV16" s="221"/>
      <c r="AW16" s="221"/>
      <c r="AX16" s="221"/>
      <c r="AY16" s="221"/>
      <c r="AZ16" s="221"/>
      <c r="BA16" s="221"/>
      <c r="BB16" s="221"/>
      <c r="BC16" s="221"/>
      <c r="BD16" s="221"/>
      <c r="BE16" s="221"/>
      <c r="BF16" s="221"/>
      <c r="BG16" s="266"/>
    </row>
    <row r="17" spans="1:59" x14ac:dyDescent="0.15">
      <c r="A17" s="228" t="s">
        <v>95</v>
      </c>
      <c r="B17" s="228"/>
      <c r="C17" s="228"/>
      <c r="D17" s="228"/>
      <c r="E17" s="228"/>
      <c r="F17" s="424"/>
      <c r="G17" s="424"/>
      <c r="H17" s="424"/>
      <c r="I17" s="424"/>
      <c r="J17" s="424"/>
      <c r="K17" s="424"/>
      <c r="L17" s="424"/>
      <c r="M17" s="424"/>
      <c r="N17" s="424"/>
      <c r="O17" s="424"/>
      <c r="P17" s="424"/>
      <c r="Q17" s="424"/>
      <c r="R17" s="424"/>
      <c r="S17" s="424"/>
      <c r="T17" s="424"/>
      <c r="U17" s="424"/>
      <c r="V17" s="424"/>
      <c r="W17" s="424"/>
      <c r="X17" s="424"/>
      <c r="Y17" s="424"/>
      <c r="Z17" s="424"/>
      <c r="AA17" s="424"/>
      <c r="AB17" s="424"/>
      <c r="AC17" s="424"/>
      <c r="AD17" s="424"/>
      <c r="AE17" s="228" t="s">
        <v>19</v>
      </c>
      <c r="AF17" s="228"/>
      <c r="AG17" s="228"/>
      <c r="AH17" s="228"/>
      <c r="AI17" s="228"/>
      <c r="AJ17" s="424"/>
      <c r="AK17" s="424"/>
      <c r="AL17" s="424"/>
      <c r="AM17" s="424"/>
      <c r="AN17" s="424"/>
      <c r="AO17" s="424"/>
      <c r="AP17" s="425"/>
      <c r="AQ17" s="228" t="s">
        <v>113</v>
      </c>
      <c r="AR17" s="228"/>
      <c r="AS17" s="228"/>
      <c r="AT17" s="228"/>
      <c r="AU17" s="228"/>
      <c r="AV17" s="5"/>
      <c r="AW17" s="6"/>
      <c r="AX17" s="285">
        <f>SUM(AX30,AX39)</f>
        <v>0</v>
      </c>
      <c r="AY17" s="221"/>
      <c r="AZ17" s="221"/>
      <c r="BA17" s="221"/>
      <c r="BB17" s="221"/>
      <c r="BC17" s="221"/>
      <c r="BD17" s="221"/>
      <c r="BE17" s="221"/>
      <c r="BF17" s="221" t="s">
        <v>42</v>
      </c>
      <c r="BG17" s="266"/>
    </row>
    <row r="18" spans="1:59" x14ac:dyDescent="0.15">
      <c r="A18" s="263" t="s">
        <v>94</v>
      </c>
      <c r="B18" s="263"/>
      <c r="C18" s="263"/>
      <c r="D18" s="263"/>
      <c r="E18" s="263"/>
      <c r="F18" s="263"/>
      <c r="G18" s="263"/>
      <c r="H18" s="263"/>
      <c r="I18" s="263"/>
      <c r="J18" s="263"/>
      <c r="K18" s="263"/>
      <c r="L18" s="263"/>
      <c r="M18" s="263"/>
      <c r="N18" s="263"/>
      <c r="O18" s="263"/>
      <c r="P18" s="263"/>
      <c r="Q18" s="263"/>
      <c r="R18" s="263"/>
      <c r="S18" s="263"/>
      <c r="T18" s="263"/>
      <c r="U18" s="263"/>
      <c r="V18" s="263"/>
      <c r="W18" s="263"/>
      <c r="X18" s="263"/>
      <c r="Y18" s="263"/>
      <c r="Z18" s="263"/>
      <c r="AA18" s="263"/>
      <c r="AB18" s="263"/>
      <c r="AC18" s="263"/>
      <c r="AD18" s="263"/>
      <c r="AE18" s="263"/>
      <c r="AF18" s="263"/>
      <c r="AG18" s="263"/>
      <c r="AH18" s="263"/>
      <c r="AI18" s="263"/>
      <c r="AJ18" s="263"/>
      <c r="AK18" s="263"/>
      <c r="AL18" s="263"/>
      <c r="AM18" s="263"/>
      <c r="AN18" s="263"/>
      <c r="AO18" s="263"/>
      <c r="AP18" s="264"/>
      <c r="AQ18" s="228"/>
      <c r="AR18" s="228"/>
      <c r="AS18" s="228"/>
      <c r="AT18" s="228"/>
      <c r="AU18" s="228"/>
      <c r="AV18" s="7"/>
      <c r="AW18" s="8"/>
      <c r="AX18" s="219"/>
      <c r="AY18" s="219"/>
      <c r="AZ18" s="219"/>
      <c r="BA18" s="219"/>
      <c r="BB18" s="219"/>
      <c r="BC18" s="219"/>
      <c r="BD18" s="219"/>
      <c r="BE18" s="219"/>
      <c r="BF18" s="219"/>
      <c r="BG18" s="278"/>
    </row>
    <row r="19" spans="1:59" x14ac:dyDescent="0.15">
      <c r="A19" s="228" t="s">
        <v>0</v>
      </c>
      <c r="B19" s="228"/>
      <c r="C19" s="228"/>
      <c r="D19" s="228"/>
      <c r="E19" s="228"/>
      <c r="F19" s="424"/>
      <c r="G19" s="424"/>
      <c r="H19" s="424"/>
      <c r="I19" s="424"/>
      <c r="J19" s="424"/>
      <c r="K19" s="424"/>
      <c r="L19" s="424"/>
      <c r="M19" s="424"/>
      <c r="N19" s="424"/>
      <c r="O19" s="424"/>
      <c r="P19" s="424"/>
      <c r="Q19" s="424"/>
      <c r="R19" s="424"/>
      <c r="S19" s="424"/>
      <c r="T19" s="424"/>
      <c r="U19" s="424"/>
      <c r="V19" s="424"/>
      <c r="W19" s="424"/>
      <c r="X19" s="424"/>
      <c r="Y19" s="424"/>
      <c r="Z19" s="424"/>
      <c r="AA19" s="424"/>
      <c r="AB19" s="424"/>
      <c r="AC19" s="424"/>
      <c r="AD19" s="424"/>
      <c r="AE19" s="424"/>
      <c r="AF19" s="424"/>
      <c r="AG19" s="424"/>
      <c r="AH19" s="424"/>
      <c r="AI19" s="424"/>
      <c r="AJ19" s="424"/>
      <c r="AK19" s="424"/>
      <c r="AL19" s="424"/>
      <c r="AM19" s="424"/>
      <c r="AN19" s="424"/>
      <c r="AO19" s="424"/>
      <c r="AP19" s="425"/>
      <c r="AQ19" s="228" t="s">
        <v>114</v>
      </c>
      <c r="AR19" s="228"/>
      <c r="AS19" s="228"/>
      <c r="AT19" s="228"/>
      <c r="AU19" s="228"/>
      <c r="AV19" s="9"/>
      <c r="AW19" s="9"/>
      <c r="AX19" s="426"/>
      <c r="AY19" s="426"/>
      <c r="AZ19" s="426"/>
      <c r="BA19" s="426"/>
      <c r="BB19" s="426"/>
      <c r="BC19" s="426"/>
      <c r="BD19" s="426"/>
      <c r="BE19" s="426"/>
      <c r="BF19" s="222" t="s">
        <v>42</v>
      </c>
      <c r="BG19" s="277"/>
    </row>
    <row r="20" spans="1:59" x14ac:dyDescent="0.15">
      <c r="A20" s="228" t="s">
        <v>3</v>
      </c>
      <c r="B20" s="228"/>
      <c r="C20" s="228"/>
      <c r="D20" s="228"/>
      <c r="E20" s="228"/>
      <c r="F20" s="424"/>
      <c r="G20" s="424"/>
      <c r="H20" s="424"/>
      <c r="I20" s="424"/>
      <c r="J20" s="424"/>
      <c r="K20" s="424"/>
      <c r="L20" s="424"/>
      <c r="M20" s="424"/>
      <c r="N20" s="424"/>
      <c r="O20" s="424"/>
      <c r="P20" s="424"/>
      <c r="Q20" s="424"/>
      <c r="R20" s="424"/>
      <c r="S20" s="424"/>
      <c r="T20" s="424"/>
      <c r="U20" s="424"/>
      <c r="V20" s="424"/>
      <c r="W20" s="228" t="s">
        <v>4</v>
      </c>
      <c r="X20" s="228"/>
      <c r="Y20" s="228"/>
      <c r="Z20" s="228"/>
      <c r="AA20" s="228"/>
      <c r="AB20" s="424"/>
      <c r="AC20" s="424"/>
      <c r="AD20" s="424"/>
      <c r="AE20" s="424"/>
      <c r="AF20" s="424"/>
      <c r="AG20" s="424"/>
      <c r="AH20" s="424"/>
      <c r="AI20" s="424"/>
      <c r="AJ20" s="424"/>
      <c r="AK20" s="424"/>
      <c r="AL20" s="424"/>
      <c r="AM20" s="424"/>
      <c r="AN20" s="424"/>
      <c r="AO20" s="424"/>
      <c r="AP20" s="425"/>
      <c r="AQ20" s="228"/>
      <c r="AR20" s="228"/>
      <c r="AS20" s="228"/>
      <c r="AT20" s="228"/>
      <c r="AU20" s="228"/>
      <c r="AV20" s="9"/>
      <c r="AW20" s="9"/>
      <c r="AX20" s="426"/>
      <c r="AY20" s="426"/>
      <c r="AZ20" s="426"/>
      <c r="BA20" s="426"/>
      <c r="BB20" s="426"/>
      <c r="BC20" s="426"/>
      <c r="BD20" s="426"/>
      <c r="BE20" s="426"/>
      <c r="BF20" s="222"/>
      <c r="BG20" s="277"/>
    </row>
    <row r="21" spans="1:59" x14ac:dyDescent="0.15">
      <c r="A21" s="231" t="s">
        <v>80</v>
      </c>
      <c r="B21" s="231"/>
      <c r="C21" s="228" t="s">
        <v>90</v>
      </c>
      <c r="D21" s="228"/>
      <c r="E21" s="228"/>
      <c r="F21" s="228"/>
      <c r="G21" s="228"/>
      <c r="H21" s="228"/>
      <c r="I21" s="405"/>
      <c r="J21" s="401"/>
      <c r="K21" s="401"/>
      <c r="L21" s="401"/>
      <c r="M21" s="401"/>
      <c r="N21" s="73"/>
      <c r="O21" s="401"/>
      <c r="P21" s="401"/>
      <c r="Q21" s="401"/>
      <c r="R21" s="401"/>
      <c r="S21" s="401"/>
      <c r="T21" s="73"/>
      <c r="U21" s="401"/>
      <c r="V21" s="401"/>
      <c r="W21" s="401"/>
      <c r="X21" s="401"/>
      <c r="Y21" s="401"/>
      <c r="Z21" s="73"/>
      <c r="AA21" s="401"/>
      <c r="AB21" s="401"/>
      <c r="AC21" s="401"/>
      <c r="AD21" s="401"/>
      <c r="AE21" s="401"/>
      <c r="AF21" s="73"/>
      <c r="AG21" s="401"/>
      <c r="AH21" s="401"/>
      <c r="AI21" s="401"/>
      <c r="AJ21" s="401"/>
      <c r="AK21" s="401"/>
      <c r="AL21" s="401"/>
      <c r="AM21" s="401"/>
      <c r="AN21" s="401"/>
      <c r="AO21" s="401"/>
      <c r="AP21" s="423"/>
      <c r="AQ21" s="228" t="s">
        <v>115</v>
      </c>
      <c r="AR21" s="228"/>
      <c r="AS21" s="228"/>
      <c r="AT21" s="228"/>
      <c r="AU21" s="228"/>
      <c r="AV21" s="5"/>
      <c r="AW21" s="6"/>
      <c r="AX21" s="285">
        <f>AX17-AX19</f>
        <v>0</v>
      </c>
      <c r="AY21" s="221"/>
      <c r="AZ21" s="221"/>
      <c r="BA21" s="221"/>
      <c r="BB21" s="221"/>
      <c r="BC21" s="221"/>
      <c r="BD21" s="221"/>
      <c r="BE21" s="221"/>
      <c r="BF21" s="221" t="s">
        <v>42</v>
      </c>
      <c r="BG21" s="266"/>
    </row>
    <row r="22" spans="1:59" x14ac:dyDescent="0.15">
      <c r="A22" s="231"/>
      <c r="B22" s="231"/>
      <c r="C22" s="228" t="s">
        <v>89</v>
      </c>
      <c r="D22" s="228"/>
      <c r="E22" s="228"/>
      <c r="F22" s="228"/>
      <c r="G22" s="228"/>
      <c r="H22" s="228"/>
      <c r="I22" s="404"/>
      <c r="J22" s="404"/>
      <c r="K22" s="404"/>
      <c r="L22" s="404"/>
      <c r="M22" s="404"/>
      <c r="N22" s="74"/>
      <c r="O22" s="404"/>
      <c r="P22" s="404"/>
      <c r="Q22" s="404"/>
      <c r="R22" s="404"/>
      <c r="S22" s="404"/>
      <c r="T22" s="74"/>
      <c r="U22" s="404"/>
      <c r="V22" s="404"/>
      <c r="W22" s="404"/>
      <c r="X22" s="404"/>
      <c r="Y22" s="404"/>
      <c r="Z22" s="74"/>
      <c r="AA22" s="422"/>
      <c r="AB22" s="422"/>
      <c r="AC22" s="422"/>
      <c r="AD22" s="422"/>
      <c r="AE22" s="422"/>
      <c r="AF22" s="74"/>
      <c r="AG22" s="404"/>
      <c r="AH22" s="404"/>
      <c r="AI22" s="404"/>
      <c r="AJ22" s="404"/>
      <c r="AK22" s="404"/>
      <c r="AL22" s="422"/>
      <c r="AM22" s="422"/>
      <c r="AN22" s="422"/>
      <c r="AO22" s="422"/>
      <c r="AP22" s="422"/>
      <c r="AQ22" s="228"/>
      <c r="AR22" s="228"/>
      <c r="AS22" s="228"/>
      <c r="AT22" s="228"/>
      <c r="AU22" s="228"/>
      <c r="AV22" s="7"/>
      <c r="AW22" s="8"/>
      <c r="AX22" s="219"/>
      <c r="AY22" s="219"/>
      <c r="AZ22" s="219"/>
      <c r="BA22" s="219"/>
      <c r="BB22" s="219"/>
      <c r="BC22" s="219"/>
      <c r="BD22" s="219"/>
      <c r="BE22" s="219"/>
      <c r="BF22" s="219"/>
      <c r="BG22" s="278"/>
    </row>
    <row r="23" spans="1:59" x14ac:dyDescent="0.15">
      <c r="A23" s="231"/>
      <c r="B23" s="231"/>
      <c r="C23" s="228" t="s">
        <v>62</v>
      </c>
      <c r="D23" s="228"/>
      <c r="E23" s="228"/>
      <c r="F23" s="228"/>
      <c r="G23" s="228"/>
      <c r="H23" s="228"/>
      <c r="I23" s="228" t="s">
        <v>69</v>
      </c>
      <c r="J23" s="228"/>
      <c r="K23" s="228"/>
      <c r="L23" s="228"/>
      <c r="M23" s="228"/>
      <c r="N23" s="228"/>
      <c r="O23" s="228"/>
      <c r="P23" s="228"/>
      <c r="Q23" s="228"/>
      <c r="R23" s="228" t="s">
        <v>72</v>
      </c>
      <c r="S23" s="228"/>
      <c r="T23" s="228"/>
      <c r="U23" s="228"/>
      <c r="V23" s="228"/>
      <c r="W23" s="228"/>
      <c r="X23" s="228"/>
      <c r="Y23" s="228"/>
      <c r="Z23" s="228"/>
      <c r="AA23" s="228"/>
      <c r="AB23" s="228" t="s">
        <v>75</v>
      </c>
      <c r="AC23" s="228"/>
      <c r="AD23" s="228"/>
      <c r="AE23" s="228"/>
      <c r="AF23" s="228"/>
      <c r="AG23" s="228" t="s">
        <v>76</v>
      </c>
      <c r="AH23" s="228"/>
      <c r="AI23" s="228"/>
      <c r="AJ23" s="228"/>
      <c r="AK23" s="228"/>
      <c r="AL23" s="228" t="s">
        <v>43</v>
      </c>
      <c r="AM23" s="228"/>
      <c r="AN23" s="228"/>
      <c r="AO23" s="228"/>
      <c r="AP23" s="256"/>
      <c r="AQ23" s="228" t="s">
        <v>57</v>
      </c>
      <c r="AR23" s="228"/>
      <c r="AS23" s="228"/>
      <c r="AT23" s="228"/>
      <c r="AU23" s="228"/>
      <c r="AV23" s="9"/>
      <c r="AW23" s="9"/>
      <c r="AX23" s="222" t="s">
        <v>117</v>
      </c>
      <c r="AY23" s="222"/>
      <c r="AZ23" s="222"/>
      <c r="BA23" s="287">
        <f>AL29</f>
        <v>0</v>
      </c>
      <c r="BB23" s="288"/>
      <c r="BC23" s="288"/>
      <c r="BD23" s="222" t="s">
        <v>118</v>
      </c>
      <c r="BE23" s="222"/>
      <c r="BF23" s="222" t="s">
        <v>42</v>
      </c>
      <c r="BG23" s="277"/>
    </row>
    <row r="24" spans="1:59" x14ac:dyDescent="0.15">
      <c r="A24" s="231"/>
      <c r="B24" s="231"/>
      <c r="C24" s="228"/>
      <c r="D24" s="228"/>
      <c r="E24" s="228"/>
      <c r="F24" s="228"/>
      <c r="G24" s="228"/>
      <c r="H24" s="228"/>
      <c r="I24" s="228"/>
      <c r="J24" s="228"/>
      <c r="K24" s="228"/>
      <c r="L24" s="228"/>
      <c r="M24" s="228"/>
      <c r="N24" s="228"/>
      <c r="O24" s="228"/>
      <c r="P24" s="228"/>
      <c r="Q24" s="228"/>
      <c r="R24" s="228" t="s">
        <v>17</v>
      </c>
      <c r="S24" s="228"/>
      <c r="T24" s="228"/>
      <c r="U24" s="228"/>
      <c r="V24" s="228"/>
      <c r="W24" s="228" t="s">
        <v>16</v>
      </c>
      <c r="X24" s="228"/>
      <c r="Y24" s="228"/>
      <c r="Z24" s="228"/>
      <c r="AA24" s="228"/>
      <c r="AB24" s="228"/>
      <c r="AC24" s="228"/>
      <c r="AD24" s="228"/>
      <c r="AE24" s="228"/>
      <c r="AF24" s="228"/>
      <c r="AG24" s="228"/>
      <c r="AH24" s="228"/>
      <c r="AI24" s="228"/>
      <c r="AJ24" s="228"/>
      <c r="AK24" s="228"/>
      <c r="AL24" s="228"/>
      <c r="AM24" s="228"/>
      <c r="AN24" s="228"/>
      <c r="AO24" s="228"/>
      <c r="AP24" s="256"/>
      <c r="AQ24" s="228"/>
      <c r="AR24" s="228"/>
      <c r="AS24" s="228"/>
      <c r="AT24" s="228"/>
      <c r="AU24" s="228"/>
      <c r="AV24" s="9"/>
      <c r="AW24" s="9"/>
      <c r="AX24" s="420"/>
      <c r="AY24" s="421"/>
      <c r="AZ24" s="421"/>
      <c r="BA24" s="421"/>
      <c r="BB24" s="421"/>
      <c r="BC24" s="421"/>
      <c r="BD24" s="421"/>
      <c r="BE24" s="421"/>
      <c r="BF24" s="222"/>
      <c r="BG24" s="277"/>
    </row>
    <row r="25" spans="1:59" x14ac:dyDescent="0.15">
      <c r="A25" s="231"/>
      <c r="B25" s="231"/>
      <c r="C25" s="228" t="s">
        <v>83</v>
      </c>
      <c r="D25" s="228"/>
      <c r="E25" s="228" t="s">
        <v>81</v>
      </c>
      <c r="F25" s="228"/>
      <c r="G25" s="228"/>
      <c r="H25" s="228"/>
      <c r="I25" s="232"/>
      <c r="J25" s="222"/>
      <c r="K25" s="222"/>
      <c r="L25" s="419"/>
      <c r="M25" s="419"/>
      <c r="N25" s="419"/>
      <c r="O25" s="419"/>
      <c r="P25" s="419"/>
      <c r="Q25" s="11" t="s">
        <v>33</v>
      </c>
      <c r="R25" s="417"/>
      <c r="S25" s="418"/>
      <c r="T25" s="418"/>
      <c r="U25" s="418"/>
      <c r="V25" s="12" t="s">
        <v>33</v>
      </c>
      <c r="W25" s="419"/>
      <c r="X25" s="419"/>
      <c r="Y25" s="419"/>
      <c r="Z25" s="419"/>
      <c r="AA25" s="11" t="s">
        <v>33</v>
      </c>
      <c r="AB25" s="417"/>
      <c r="AC25" s="418"/>
      <c r="AD25" s="418"/>
      <c r="AE25" s="418"/>
      <c r="AF25" s="12" t="s">
        <v>33</v>
      </c>
      <c r="AG25" s="419"/>
      <c r="AH25" s="419"/>
      <c r="AI25" s="419"/>
      <c r="AJ25" s="419"/>
      <c r="AK25" s="11" t="s">
        <v>33</v>
      </c>
      <c r="AL25" s="239">
        <f>L25+(R25*4)+(W25*4)+(AB25*4)+AG25</f>
        <v>0</v>
      </c>
      <c r="AM25" s="240"/>
      <c r="AN25" s="240"/>
      <c r="AO25" s="240"/>
      <c r="AP25" s="6" t="s">
        <v>33</v>
      </c>
      <c r="AQ25" s="228" t="s">
        <v>77</v>
      </c>
      <c r="AR25" s="228"/>
      <c r="AS25" s="228"/>
      <c r="AT25" s="228"/>
      <c r="AU25" s="228"/>
      <c r="AV25" s="5"/>
      <c r="AW25" s="6"/>
      <c r="AX25" s="221" t="s">
        <v>119</v>
      </c>
      <c r="AY25" s="221"/>
      <c r="AZ25" s="221"/>
      <c r="BA25" s="279" t="str">
        <f>IF(AX26=1100,1,"")</f>
        <v/>
      </c>
      <c r="BB25" s="279"/>
      <c r="BC25" s="279"/>
      <c r="BD25" s="221" t="s">
        <v>120</v>
      </c>
      <c r="BE25" s="221"/>
      <c r="BF25" s="6"/>
      <c r="BG25" s="2"/>
    </row>
    <row r="26" spans="1:59" x14ac:dyDescent="0.15">
      <c r="A26" s="231"/>
      <c r="B26" s="231"/>
      <c r="C26" s="228"/>
      <c r="D26" s="228"/>
      <c r="E26" s="228" t="s">
        <v>82</v>
      </c>
      <c r="F26" s="228"/>
      <c r="G26" s="228"/>
      <c r="H26" s="228"/>
      <c r="I26" s="247" t="s">
        <v>39</v>
      </c>
      <c r="J26" s="221"/>
      <c r="K26" s="221"/>
      <c r="L26" s="413"/>
      <c r="M26" s="413"/>
      <c r="N26" s="413"/>
      <c r="O26" s="413"/>
      <c r="P26" s="413"/>
      <c r="Q26" s="6" t="s">
        <v>42</v>
      </c>
      <c r="R26" s="414"/>
      <c r="S26" s="413"/>
      <c r="T26" s="413"/>
      <c r="U26" s="413"/>
      <c r="V26" s="266" t="s">
        <v>42</v>
      </c>
      <c r="W26" s="413"/>
      <c r="X26" s="413"/>
      <c r="Y26" s="413"/>
      <c r="Z26" s="413"/>
      <c r="AA26" s="221" t="s">
        <v>42</v>
      </c>
      <c r="AB26" s="414"/>
      <c r="AC26" s="413"/>
      <c r="AD26" s="413"/>
      <c r="AE26" s="413"/>
      <c r="AF26" s="274" t="s">
        <v>42</v>
      </c>
      <c r="AG26" s="413"/>
      <c r="AH26" s="413"/>
      <c r="AI26" s="413"/>
      <c r="AJ26" s="413"/>
      <c r="AK26" s="221" t="s">
        <v>42</v>
      </c>
      <c r="AL26" s="257">
        <f>SUM(L26:P28,R26,W26,AB26,AG26)</f>
        <v>0</v>
      </c>
      <c r="AM26" s="258"/>
      <c r="AN26" s="258"/>
      <c r="AO26" s="258"/>
      <c r="AP26" s="221" t="s">
        <v>42</v>
      </c>
      <c r="AQ26" s="228"/>
      <c r="AR26" s="228"/>
      <c r="AS26" s="228"/>
      <c r="AT26" s="228"/>
      <c r="AU26" s="228"/>
      <c r="AV26" s="7"/>
      <c r="AW26" s="8"/>
      <c r="AX26" s="246">
        <f>VLOOKUP(①入力シート!Q45,①入力シート!Y57:Z60,2,0)</f>
        <v>0</v>
      </c>
      <c r="AY26" s="246"/>
      <c r="AZ26" s="246"/>
      <c r="BA26" s="246"/>
      <c r="BB26" s="246"/>
      <c r="BC26" s="246"/>
      <c r="BD26" s="246"/>
      <c r="BE26" s="246"/>
      <c r="BF26" s="219" t="s">
        <v>42</v>
      </c>
      <c r="BG26" s="278"/>
    </row>
    <row r="27" spans="1:59" ht="13.5" customHeight="1" x14ac:dyDescent="0.15">
      <c r="A27" s="231"/>
      <c r="B27" s="231"/>
      <c r="C27" s="228"/>
      <c r="D27" s="228"/>
      <c r="E27" s="228"/>
      <c r="F27" s="228"/>
      <c r="G27" s="228"/>
      <c r="H27" s="228"/>
      <c r="I27" s="232" t="s">
        <v>40</v>
      </c>
      <c r="J27" s="222"/>
      <c r="K27" s="222"/>
      <c r="L27" s="410"/>
      <c r="M27" s="410"/>
      <c r="N27" s="410"/>
      <c r="O27" s="410"/>
      <c r="P27" s="410"/>
      <c r="Q27" s="9" t="s">
        <v>42</v>
      </c>
      <c r="R27" s="415"/>
      <c r="S27" s="410"/>
      <c r="T27" s="410"/>
      <c r="U27" s="410"/>
      <c r="V27" s="277"/>
      <c r="W27" s="410"/>
      <c r="X27" s="410"/>
      <c r="Y27" s="410"/>
      <c r="Z27" s="410"/>
      <c r="AA27" s="222"/>
      <c r="AB27" s="415"/>
      <c r="AC27" s="410"/>
      <c r="AD27" s="410"/>
      <c r="AE27" s="410"/>
      <c r="AF27" s="275"/>
      <c r="AG27" s="410"/>
      <c r="AH27" s="410"/>
      <c r="AI27" s="410"/>
      <c r="AJ27" s="410"/>
      <c r="AK27" s="222"/>
      <c r="AL27" s="259"/>
      <c r="AM27" s="230"/>
      <c r="AN27" s="230"/>
      <c r="AO27" s="230"/>
      <c r="AP27" s="222"/>
      <c r="AQ27" s="228" t="s">
        <v>78</v>
      </c>
      <c r="AR27" s="228"/>
      <c r="AS27" s="228"/>
      <c r="AT27" s="228"/>
      <c r="AU27" s="228"/>
      <c r="AV27" s="222" t="s">
        <v>121</v>
      </c>
      <c r="AW27" s="222"/>
      <c r="AX27" s="222"/>
      <c r="AY27" s="411"/>
      <c r="AZ27" s="411"/>
      <c r="BA27" s="411"/>
      <c r="BB27" s="411"/>
      <c r="BC27" s="9" t="s">
        <v>123</v>
      </c>
      <c r="BD27" s="161"/>
      <c r="BE27" s="9" t="s">
        <v>122</v>
      </c>
      <c r="BF27" s="9"/>
      <c r="BG27" s="3"/>
    </row>
    <row r="28" spans="1:59" x14ac:dyDescent="0.15">
      <c r="A28" s="231"/>
      <c r="B28" s="231"/>
      <c r="C28" s="228"/>
      <c r="D28" s="228"/>
      <c r="E28" s="228"/>
      <c r="F28" s="228"/>
      <c r="G28" s="228"/>
      <c r="H28" s="228"/>
      <c r="I28" s="249" t="s">
        <v>41</v>
      </c>
      <c r="J28" s="219"/>
      <c r="K28" s="219"/>
      <c r="L28" s="412"/>
      <c r="M28" s="412"/>
      <c r="N28" s="412"/>
      <c r="O28" s="412"/>
      <c r="P28" s="412"/>
      <c r="Q28" s="8" t="s">
        <v>42</v>
      </c>
      <c r="R28" s="416"/>
      <c r="S28" s="412"/>
      <c r="T28" s="412"/>
      <c r="U28" s="412"/>
      <c r="V28" s="278"/>
      <c r="W28" s="412"/>
      <c r="X28" s="412"/>
      <c r="Y28" s="412"/>
      <c r="Z28" s="412"/>
      <c r="AA28" s="219"/>
      <c r="AB28" s="416"/>
      <c r="AC28" s="412"/>
      <c r="AD28" s="412"/>
      <c r="AE28" s="412"/>
      <c r="AF28" s="276"/>
      <c r="AG28" s="412"/>
      <c r="AH28" s="412"/>
      <c r="AI28" s="412"/>
      <c r="AJ28" s="412"/>
      <c r="AK28" s="219"/>
      <c r="AL28" s="260"/>
      <c r="AM28" s="261"/>
      <c r="AN28" s="261"/>
      <c r="AO28" s="261"/>
      <c r="AP28" s="219"/>
      <c r="AQ28" s="228"/>
      <c r="AR28" s="228"/>
      <c r="AS28" s="228"/>
      <c r="AT28" s="228"/>
      <c r="AU28" s="228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3"/>
    </row>
    <row r="29" spans="1:59" x14ac:dyDescent="0.15">
      <c r="A29" s="231"/>
      <c r="B29" s="231"/>
      <c r="C29" s="228" t="s">
        <v>84</v>
      </c>
      <c r="D29" s="228"/>
      <c r="E29" s="228" t="s">
        <v>81</v>
      </c>
      <c r="F29" s="228"/>
      <c r="G29" s="228"/>
      <c r="H29" s="228"/>
      <c r="I29" s="249"/>
      <c r="J29" s="219"/>
      <c r="K29" s="219"/>
      <c r="L29" s="408"/>
      <c r="M29" s="408"/>
      <c r="N29" s="408"/>
      <c r="O29" s="408"/>
      <c r="P29" s="408"/>
      <c r="Q29" s="8" t="s">
        <v>135</v>
      </c>
      <c r="R29" s="409"/>
      <c r="S29" s="408"/>
      <c r="T29" s="408"/>
      <c r="U29" s="408"/>
      <c r="V29" s="4" t="s">
        <v>135</v>
      </c>
      <c r="W29" s="408"/>
      <c r="X29" s="408"/>
      <c r="Y29" s="408"/>
      <c r="Z29" s="408"/>
      <c r="AA29" s="11" t="s">
        <v>33</v>
      </c>
      <c r="AB29" s="409"/>
      <c r="AC29" s="408"/>
      <c r="AD29" s="408"/>
      <c r="AE29" s="408"/>
      <c r="AF29" s="4" t="s">
        <v>135</v>
      </c>
      <c r="AG29" s="408"/>
      <c r="AH29" s="408"/>
      <c r="AI29" s="408"/>
      <c r="AJ29" s="408"/>
      <c r="AK29" s="8" t="s">
        <v>135</v>
      </c>
      <c r="AL29" s="262">
        <f>L29+(R29*4)+(W29*4)+(AB29*4)+AG29</f>
        <v>0</v>
      </c>
      <c r="AM29" s="234"/>
      <c r="AN29" s="234"/>
      <c r="AO29" s="234"/>
      <c r="AP29" s="8" t="s">
        <v>33</v>
      </c>
      <c r="AQ29" s="228"/>
      <c r="AR29" s="228"/>
      <c r="AS29" s="228"/>
      <c r="AT29" s="228"/>
      <c r="AU29" s="228"/>
      <c r="AV29" s="8"/>
      <c r="AW29" s="8"/>
      <c r="AX29" s="229">
        <f>AY27*BD27</f>
        <v>0</v>
      </c>
      <c r="AY29" s="230"/>
      <c r="AZ29" s="230"/>
      <c r="BA29" s="230"/>
      <c r="BB29" s="230"/>
      <c r="BC29" s="230"/>
      <c r="BD29" s="230"/>
      <c r="BE29" s="230"/>
      <c r="BF29" s="219" t="s">
        <v>42</v>
      </c>
      <c r="BG29" s="278"/>
    </row>
    <row r="30" spans="1:59" x14ac:dyDescent="0.15">
      <c r="A30" s="231"/>
      <c r="B30" s="231"/>
      <c r="C30" s="228" t="s">
        <v>88</v>
      </c>
      <c r="D30" s="228"/>
      <c r="E30" s="228"/>
      <c r="F30" s="228"/>
      <c r="G30" s="228"/>
      <c r="H30" s="228"/>
      <c r="I30" s="14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10"/>
      <c r="AX30" s="283">
        <f>SUM(AX24,AX26,AL26,AX29)</f>
        <v>0</v>
      </c>
      <c r="AY30" s="284"/>
      <c r="AZ30" s="284"/>
      <c r="BA30" s="284"/>
      <c r="BB30" s="284"/>
      <c r="BC30" s="284"/>
      <c r="BD30" s="284"/>
      <c r="BE30" s="284"/>
      <c r="BF30" s="281" t="s">
        <v>42</v>
      </c>
      <c r="BG30" s="282"/>
    </row>
    <row r="31" spans="1:59" x14ac:dyDescent="0.15">
      <c r="A31" s="231" t="s">
        <v>61</v>
      </c>
      <c r="B31" s="231"/>
      <c r="C31" s="228" t="s">
        <v>89</v>
      </c>
      <c r="D31" s="228"/>
      <c r="E31" s="228"/>
      <c r="F31" s="228"/>
      <c r="G31" s="228"/>
      <c r="H31" s="228"/>
      <c r="I31" s="405"/>
      <c r="J31" s="401"/>
      <c r="K31" s="401"/>
      <c r="L31" s="401"/>
      <c r="M31" s="401"/>
      <c r="N31" s="162"/>
      <c r="O31" s="401"/>
      <c r="P31" s="401"/>
      <c r="Q31" s="401"/>
      <c r="R31" s="401"/>
      <c r="S31" s="401"/>
      <c r="T31" s="162"/>
      <c r="U31" s="401"/>
      <c r="V31" s="401"/>
      <c r="W31" s="401"/>
      <c r="X31" s="401"/>
      <c r="Y31" s="401"/>
      <c r="Z31" s="162"/>
      <c r="AA31" s="401"/>
      <c r="AB31" s="401"/>
      <c r="AC31" s="401"/>
      <c r="AD31" s="401"/>
      <c r="AE31" s="401"/>
      <c r="AF31" s="162"/>
      <c r="AG31" s="401"/>
      <c r="AH31" s="401"/>
      <c r="AI31" s="401"/>
      <c r="AJ31" s="401"/>
      <c r="AK31" s="401"/>
      <c r="AL31" s="401"/>
      <c r="AM31" s="401"/>
      <c r="AN31" s="401"/>
      <c r="AO31" s="401"/>
      <c r="AP31" s="401"/>
      <c r="AQ31" s="163"/>
      <c r="AR31" s="163"/>
      <c r="AS31" s="163"/>
      <c r="AT31" s="163"/>
      <c r="AU31" s="163"/>
      <c r="AV31" s="163"/>
      <c r="AW31" s="163"/>
      <c r="AX31" s="163"/>
      <c r="AY31" s="163"/>
      <c r="AZ31" s="163"/>
      <c r="BA31" s="163"/>
      <c r="BB31" s="163"/>
      <c r="BC31" s="163"/>
      <c r="BD31" s="163"/>
      <c r="BE31" s="163"/>
      <c r="BF31" s="163"/>
      <c r="BG31" s="164"/>
    </row>
    <row r="32" spans="1:59" x14ac:dyDescent="0.15">
      <c r="A32" s="231"/>
      <c r="B32" s="231"/>
      <c r="C32" s="228" t="s">
        <v>62</v>
      </c>
      <c r="D32" s="228"/>
      <c r="E32" s="228"/>
      <c r="F32" s="228"/>
      <c r="G32" s="228"/>
      <c r="H32" s="228"/>
      <c r="I32" s="228" t="s">
        <v>67</v>
      </c>
      <c r="J32" s="228"/>
      <c r="K32" s="228"/>
      <c r="L32" s="228" t="s">
        <v>69</v>
      </c>
      <c r="M32" s="228"/>
      <c r="N32" s="228"/>
      <c r="O32" s="228"/>
      <c r="P32" s="228"/>
      <c r="Q32" s="228"/>
      <c r="R32" s="228" t="s">
        <v>72</v>
      </c>
      <c r="S32" s="228"/>
      <c r="T32" s="228"/>
      <c r="U32" s="228"/>
      <c r="V32" s="228"/>
      <c r="W32" s="228"/>
      <c r="X32" s="228"/>
      <c r="Y32" s="228"/>
      <c r="Z32" s="228"/>
      <c r="AA32" s="228"/>
      <c r="AB32" s="228"/>
      <c r="AC32" s="228"/>
      <c r="AD32" s="228" t="s">
        <v>75</v>
      </c>
      <c r="AE32" s="228"/>
      <c r="AF32" s="228"/>
      <c r="AG32" s="228"/>
      <c r="AH32" s="228"/>
      <c r="AI32" s="228"/>
      <c r="AJ32" s="228" t="s">
        <v>76</v>
      </c>
      <c r="AK32" s="228"/>
      <c r="AL32" s="228"/>
      <c r="AM32" s="228"/>
      <c r="AN32" s="228"/>
      <c r="AO32" s="228"/>
      <c r="AP32" s="228" t="s">
        <v>77</v>
      </c>
      <c r="AQ32" s="228"/>
      <c r="AR32" s="228"/>
      <c r="AS32" s="228"/>
      <c r="AT32" s="228"/>
      <c r="AU32" s="228"/>
      <c r="AV32" s="228" t="s">
        <v>78</v>
      </c>
      <c r="AW32" s="228"/>
      <c r="AX32" s="228"/>
      <c r="AY32" s="228"/>
      <c r="AZ32" s="228"/>
      <c r="BA32" s="228"/>
      <c r="BB32" s="228" t="s">
        <v>43</v>
      </c>
      <c r="BC32" s="228"/>
      <c r="BD32" s="228"/>
      <c r="BE32" s="228"/>
      <c r="BF32" s="228"/>
      <c r="BG32" s="228"/>
    </row>
    <row r="33" spans="1:70" x14ac:dyDescent="0.15">
      <c r="A33" s="231"/>
      <c r="B33" s="231"/>
      <c r="C33" s="228"/>
      <c r="D33" s="228"/>
      <c r="E33" s="228"/>
      <c r="F33" s="228"/>
      <c r="G33" s="228"/>
      <c r="H33" s="228"/>
      <c r="I33" s="228"/>
      <c r="J33" s="228"/>
      <c r="K33" s="228"/>
      <c r="L33" s="228"/>
      <c r="M33" s="228"/>
      <c r="N33" s="228"/>
      <c r="O33" s="228"/>
      <c r="P33" s="228"/>
      <c r="Q33" s="228"/>
      <c r="R33" s="228" t="s">
        <v>17</v>
      </c>
      <c r="S33" s="228"/>
      <c r="T33" s="228"/>
      <c r="U33" s="228"/>
      <c r="V33" s="228"/>
      <c r="W33" s="228"/>
      <c r="X33" s="228" t="s">
        <v>16</v>
      </c>
      <c r="Y33" s="228"/>
      <c r="Z33" s="228"/>
      <c r="AA33" s="228"/>
      <c r="AB33" s="228"/>
      <c r="AC33" s="228"/>
      <c r="AD33" s="228"/>
      <c r="AE33" s="228"/>
      <c r="AF33" s="228"/>
      <c r="AG33" s="228"/>
      <c r="AH33" s="228"/>
      <c r="AI33" s="228"/>
      <c r="AJ33" s="228"/>
      <c r="AK33" s="228"/>
      <c r="AL33" s="228"/>
      <c r="AM33" s="228"/>
      <c r="AN33" s="228"/>
      <c r="AO33" s="228"/>
      <c r="AP33" s="228"/>
      <c r="AQ33" s="228"/>
      <c r="AR33" s="228"/>
      <c r="AS33" s="228"/>
      <c r="AT33" s="228"/>
      <c r="AU33" s="228"/>
      <c r="AV33" s="228"/>
      <c r="AW33" s="228"/>
      <c r="AX33" s="228"/>
      <c r="AY33" s="228"/>
      <c r="AZ33" s="228"/>
      <c r="BA33" s="228"/>
      <c r="BB33" s="228"/>
      <c r="BC33" s="228"/>
      <c r="BD33" s="228"/>
      <c r="BE33" s="228"/>
      <c r="BF33" s="228"/>
      <c r="BG33" s="228"/>
    </row>
    <row r="34" spans="1:70" ht="13.5" customHeight="1" x14ac:dyDescent="0.15">
      <c r="A34" s="231"/>
      <c r="B34" s="231"/>
      <c r="C34" s="256" t="s">
        <v>81</v>
      </c>
      <c r="D34" s="281"/>
      <c r="E34" s="281"/>
      <c r="F34" s="281"/>
      <c r="G34" s="281"/>
      <c r="H34" s="282"/>
      <c r="I34" s="291"/>
      <c r="J34" s="292"/>
      <c r="K34" s="293"/>
      <c r="L34" s="406"/>
      <c r="M34" s="407"/>
      <c r="N34" s="407"/>
      <c r="O34" s="407"/>
      <c r="P34" s="407"/>
      <c r="Q34" s="2" t="s">
        <v>33</v>
      </c>
      <c r="R34" s="404"/>
      <c r="S34" s="404"/>
      <c r="T34" s="404"/>
      <c r="U34" s="404"/>
      <c r="V34" s="404"/>
      <c r="W34" s="1" t="s">
        <v>33</v>
      </c>
      <c r="X34" s="406"/>
      <c r="Y34" s="407"/>
      <c r="Z34" s="407"/>
      <c r="AA34" s="407"/>
      <c r="AB34" s="407"/>
      <c r="AC34" s="2" t="s">
        <v>33</v>
      </c>
      <c r="AD34" s="404"/>
      <c r="AE34" s="404"/>
      <c r="AF34" s="404"/>
      <c r="AG34" s="404"/>
      <c r="AH34" s="404"/>
      <c r="AI34" s="1" t="s">
        <v>33</v>
      </c>
      <c r="AJ34" s="406"/>
      <c r="AK34" s="407"/>
      <c r="AL34" s="407"/>
      <c r="AM34" s="407"/>
      <c r="AN34" s="407"/>
      <c r="AO34" s="2" t="s">
        <v>33</v>
      </c>
      <c r="AP34" s="291"/>
      <c r="AQ34" s="292"/>
      <c r="AR34" s="292"/>
      <c r="AS34" s="292"/>
      <c r="AT34" s="292"/>
      <c r="AU34" s="293"/>
      <c r="AV34" s="291"/>
      <c r="AW34" s="292"/>
      <c r="AX34" s="292"/>
      <c r="AY34" s="292"/>
      <c r="AZ34" s="292"/>
      <c r="BA34" s="293"/>
      <c r="BB34" s="299">
        <f>SUM(L34,R34,X34,AD34,AJ34)</f>
        <v>0</v>
      </c>
      <c r="BC34" s="299"/>
      <c r="BD34" s="299"/>
      <c r="BE34" s="299"/>
      <c r="BF34" s="299"/>
      <c r="BG34" s="2" t="s">
        <v>33</v>
      </c>
      <c r="BI34" s="290" t="str">
        <f>IF(A50="*","←扶養家族に係る情報を入力して下さい。","")</f>
        <v/>
      </c>
      <c r="BJ34" s="290"/>
      <c r="BK34" s="290"/>
      <c r="BL34" s="290"/>
      <c r="BM34" s="290"/>
      <c r="BN34" s="290"/>
      <c r="BO34" s="290"/>
      <c r="BP34" s="290"/>
      <c r="BQ34" s="290"/>
      <c r="BR34" s="290"/>
    </row>
    <row r="35" spans="1:70" x14ac:dyDescent="0.15">
      <c r="A35" s="231"/>
      <c r="B35" s="231"/>
      <c r="C35" s="228" t="s">
        <v>82</v>
      </c>
      <c r="D35" s="228"/>
      <c r="E35" s="228" t="s">
        <v>63</v>
      </c>
      <c r="F35" s="228"/>
      <c r="G35" s="228"/>
      <c r="H35" s="228"/>
      <c r="I35" s="291"/>
      <c r="J35" s="292"/>
      <c r="K35" s="293"/>
      <c r="L35" s="405"/>
      <c r="M35" s="401"/>
      <c r="N35" s="401"/>
      <c r="O35" s="401"/>
      <c r="P35" s="401"/>
      <c r="Q35" s="60" t="s">
        <v>42</v>
      </c>
      <c r="R35" s="401"/>
      <c r="S35" s="401"/>
      <c r="T35" s="401"/>
      <c r="U35" s="401"/>
      <c r="V35" s="401"/>
      <c r="W35" s="61" t="s">
        <v>42</v>
      </c>
      <c r="X35" s="405"/>
      <c r="Y35" s="401"/>
      <c r="Z35" s="401"/>
      <c r="AA35" s="401"/>
      <c r="AB35" s="401"/>
      <c r="AC35" s="60" t="s">
        <v>42</v>
      </c>
      <c r="AD35" s="401"/>
      <c r="AE35" s="401"/>
      <c r="AF35" s="401"/>
      <c r="AG35" s="401"/>
      <c r="AH35" s="401"/>
      <c r="AI35" s="61" t="s">
        <v>42</v>
      </c>
      <c r="AJ35" s="405"/>
      <c r="AK35" s="401"/>
      <c r="AL35" s="401"/>
      <c r="AM35" s="401"/>
      <c r="AN35" s="401"/>
      <c r="AO35" s="60" t="s">
        <v>42</v>
      </c>
      <c r="AP35" s="401"/>
      <c r="AQ35" s="401"/>
      <c r="AR35" s="401"/>
      <c r="AS35" s="401"/>
      <c r="AT35" s="401"/>
      <c r="AU35" s="61" t="s">
        <v>42</v>
      </c>
      <c r="AV35" s="405"/>
      <c r="AW35" s="401"/>
      <c r="AX35" s="401"/>
      <c r="AY35" s="401"/>
      <c r="AZ35" s="401"/>
      <c r="BA35" s="16" t="s">
        <v>42</v>
      </c>
      <c r="BB35" s="291"/>
      <c r="BC35" s="292"/>
      <c r="BD35" s="292"/>
      <c r="BE35" s="292"/>
      <c r="BF35" s="292"/>
      <c r="BG35" s="293"/>
      <c r="BI35" s="290"/>
      <c r="BJ35" s="290"/>
      <c r="BK35" s="290"/>
      <c r="BL35" s="290"/>
      <c r="BM35" s="290"/>
      <c r="BN35" s="290"/>
      <c r="BO35" s="290"/>
      <c r="BP35" s="290"/>
      <c r="BQ35" s="290"/>
      <c r="BR35" s="290"/>
    </row>
    <row r="36" spans="1:70" x14ac:dyDescent="0.15">
      <c r="A36" s="231"/>
      <c r="B36" s="231"/>
      <c r="C36" s="228"/>
      <c r="D36" s="228"/>
      <c r="E36" s="228" t="s">
        <v>21</v>
      </c>
      <c r="F36" s="228"/>
      <c r="G36" s="228"/>
      <c r="H36" s="228"/>
      <c r="I36" s="405"/>
      <c r="J36" s="401"/>
      <c r="K36" s="10" t="s">
        <v>24</v>
      </c>
      <c r="L36" s="405"/>
      <c r="M36" s="401"/>
      <c r="N36" s="401"/>
      <c r="O36" s="401"/>
      <c r="P36" s="401"/>
      <c r="Q36" s="60" t="s">
        <v>42</v>
      </c>
      <c r="R36" s="401"/>
      <c r="S36" s="401"/>
      <c r="T36" s="401"/>
      <c r="U36" s="401"/>
      <c r="V36" s="401"/>
      <c r="W36" s="61" t="s">
        <v>42</v>
      </c>
      <c r="X36" s="405"/>
      <c r="Y36" s="401"/>
      <c r="Z36" s="401"/>
      <c r="AA36" s="401"/>
      <c r="AB36" s="401"/>
      <c r="AC36" s="60" t="s">
        <v>42</v>
      </c>
      <c r="AD36" s="401"/>
      <c r="AE36" s="401"/>
      <c r="AF36" s="401"/>
      <c r="AG36" s="401"/>
      <c r="AH36" s="401"/>
      <c r="AI36" s="61" t="s">
        <v>42</v>
      </c>
      <c r="AJ36" s="405"/>
      <c r="AK36" s="401"/>
      <c r="AL36" s="401"/>
      <c r="AM36" s="401"/>
      <c r="AN36" s="401"/>
      <c r="AO36" s="60" t="s">
        <v>42</v>
      </c>
      <c r="AP36" s="401"/>
      <c r="AQ36" s="401"/>
      <c r="AR36" s="401"/>
      <c r="AS36" s="401"/>
      <c r="AT36" s="401"/>
      <c r="AU36" s="61" t="s">
        <v>42</v>
      </c>
      <c r="AV36" s="405"/>
      <c r="AW36" s="401"/>
      <c r="AX36" s="401"/>
      <c r="AY36" s="401"/>
      <c r="AZ36" s="401"/>
      <c r="BA36" s="16" t="s">
        <v>42</v>
      </c>
      <c r="BB36" s="300">
        <f>SUM(L36,R36,X36,AD36,AJ36,AP36,AV36)</f>
        <v>0</v>
      </c>
      <c r="BC36" s="301"/>
      <c r="BD36" s="301"/>
      <c r="BE36" s="301"/>
      <c r="BF36" s="301"/>
      <c r="BG36" s="16" t="s">
        <v>42</v>
      </c>
      <c r="BI36" s="290"/>
      <c r="BJ36" s="290"/>
      <c r="BK36" s="290"/>
      <c r="BL36" s="290"/>
      <c r="BM36" s="290"/>
      <c r="BN36" s="290"/>
      <c r="BO36" s="290"/>
      <c r="BP36" s="290"/>
      <c r="BQ36" s="290"/>
      <c r="BR36" s="290"/>
    </row>
    <row r="37" spans="1:70" x14ac:dyDescent="0.15">
      <c r="A37" s="231"/>
      <c r="B37" s="231"/>
      <c r="C37" s="228"/>
      <c r="D37" s="228"/>
      <c r="E37" s="228" t="s">
        <v>65</v>
      </c>
      <c r="F37" s="228"/>
      <c r="G37" s="228"/>
      <c r="H37" s="228"/>
      <c r="I37" s="405"/>
      <c r="J37" s="401"/>
      <c r="K37" s="10" t="s">
        <v>24</v>
      </c>
      <c r="L37" s="405"/>
      <c r="M37" s="401"/>
      <c r="N37" s="401"/>
      <c r="O37" s="401"/>
      <c r="P37" s="401"/>
      <c r="Q37" s="60" t="s">
        <v>42</v>
      </c>
      <c r="R37" s="401"/>
      <c r="S37" s="401"/>
      <c r="T37" s="401"/>
      <c r="U37" s="401"/>
      <c r="V37" s="401"/>
      <c r="W37" s="61" t="s">
        <v>42</v>
      </c>
      <c r="X37" s="294"/>
      <c r="Y37" s="295"/>
      <c r="Z37" s="295"/>
      <c r="AA37" s="295"/>
      <c r="AB37" s="295"/>
      <c r="AC37" s="296"/>
      <c r="AD37" s="401"/>
      <c r="AE37" s="401"/>
      <c r="AF37" s="401"/>
      <c r="AG37" s="401"/>
      <c r="AH37" s="401"/>
      <c r="AI37" s="61" t="s">
        <v>42</v>
      </c>
      <c r="AJ37" s="405"/>
      <c r="AK37" s="401"/>
      <c r="AL37" s="401"/>
      <c r="AM37" s="401"/>
      <c r="AN37" s="401"/>
      <c r="AO37" s="60" t="s">
        <v>42</v>
      </c>
      <c r="AP37" s="401"/>
      <c r="AQ37" s="401"/>
      <c r="AR37" s="401"/>
      <c r="AS37" s="401"/>
      <c r="AT37" s="401"/>
      <c r="AU37" s="61" t="s">
        <v>42</v>
      </c>
      <c r="AV37" s="405"/>
      <c r="AW37" s="401"/>
      <c r="AX37" s="401"/>
      <c r="AY37" s="401"/>
      <c r="AZ37" s="401"/>
      <c r="BA37" s="16" t="s">
        <v>42</v>
      </c>
      <c r="BB37" s="300">
        <f>SUM(L37,R37,X37,AD37,AJ37,AP37,AV37)</f>
        <v>0</v>
      </c>
      <c r="BC37" s="301"/>
      <c r="BD37" s="301"/>
      <c r="BE37" s="301"/>
      <c r="BF37" s="301"/>
      <c r="BG37" s="16" t="s">
        <v>42</v>
      </c>
    </row>
    <row r="38" spans="1:70" x14ac:dyDescent="0.15">
      <c r="A38" s="231"/>
      <c r="B38" s="231"/>
      <c r="C38" s="228"/>
      <c r="D38" s="228"/>
      <c r="E38" s="228" t="s">
        <v>23</v>
      </c>
      <c r="F38" s="228"/>
      <c r="G38" s="228"/>
      <c r="H38" s="228"/>
      <c r="I38" s="404"/>
      <c r="J38" s="404"/>
      <c r="K38" s="1" t="s">
        <v>24</v>
      </c>
      <c r="L38" s="402"/>
      <c r="M38" s="403"/>
      <c r="N38" s="403"/>
      <c r="O38" s="403"/>
      <c r="P38" s="403"/>
      <c r="Q38" s="62" t="s">
        <v>42</v>
      </c>
      <c r="R38" s="294"/>
      <c r="S38" s="295"/>
      <c r="T38" s="295"/>
      <c r="U38" s="295"/>
      <c r="V38" s="295"/>
      <c r="W38" s="296"/>
      <c r="X38" s="294"/>
      <c r="Y38" s="295"/>
      <c r="Z38" s="295"/>
      <c r="AA38" s="295"/>
      <c r="AB38" s="295"/>
      <c r="AC38" s="296"/>
      <c r="AD38" s="404"/>
      <c r="AE38" s="404"/>
      <c r="AF38" s="404"/>
      <c r="AG38" s="404"/>
      <c r="AH38" s="404"/>
      <c r="AI38" s="63" t="s">
        <v>42</v>
      </c>
      <c r="AJ38" s="402"/>
      <c r="AK38" s="403"/>
      <c r="AL38" s="403"/>
      <c r="AM38" s="403"/>
      <c r="AN38" s="403"/>
      <c r="AO38" s="62" t="s">
        <v>42</v>
      </c>
      <c r="AP38" s="404"/>
      <c r="AQ38" s="404"/>
      <c r="AR38" s="404"/>
      <c r="AS38" s="404"/>
      <c r="AT38" s="404"/>
      <c r="AU38" s="63" t="s">
        <v>42</v>
      </c>
      <c r="AV38" s="402"/>
      <c r="AW38" s="403"/>
      <c r="AX38" s="403"/>
      <c r="AY38" s="403"/>
      <c r="AZ38" s="403"/>
      <c r="BA38" s="16" t="s">
        <v>42</v>
      </c>
      <c r="BB38" s="259">
        <f>SUM(L38,R38,X38,AD38,AJ38,AP38,AV38)</f>
        <v>0</v>
      </c>
      <c r="BC38" s="230"/>
      <c r="BD38" s="230"/>
      <c r="BE38" s="230"/>
      <c r="BF38" s="230"/>
      <c r="BG38" s="3" t="s">
        <v>42</v>
      </c>
    </row>
    <row r="39" spans="1:70" x14ac:dyDescent="0.15">
      <c r="A39" s="231"/>
      <c r="B39" s="231"/>
      <c r="C39" s="228" t="s">
        <v>88</v>
      </c>
      <c r="D39" s="228"/>
      <c r="E39" s="228"/>
      <c r="F39" s="228"/>
      <c r="G39" s="228"/>
      <c r="H39" s="228"/>
      <c r="I39" s="14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/>
      <c r="AS39" s="10"/>
      <c r="AT39" s="10"/>
      <c r="AU39" s="10"/>
      <c r="AV39" s="10"/>
      <c r="AW39" s="10"/>
      <c r="AX39" s="284">
        <f>SUM(BB36:BF38)</f>
        <v>0</v>
      </c>
      <c r="AY39" s="284"/>
      <c r="AZ39" s="284"/>
      <c r="BA39" s="284"/>
      <c r="BB39" s="284"/>
      <c r="BC39" s="284"/>
      <c r="BD39" s="284"/>
      <c r="BE39" s="284"/>
      <c r="BF39" s="281" t="s">
        <v>42</v>
      </c>
      <c r="BG39" s="282"/>
    </row>
    <row r="40" spans="1:70" x14ac:dyDescent="0.15">
      <c r="A40" s="228" t="s">
        <v>124</v>
      </c>
      <c r="B40" s="228"/>
      <c r="C40" s="228"/>
      <c r="D40" s="228"/>
      <c r="E40" s="400"/>
      <c r="F40" s="400"/>
      <c r="G40" s="400"/>
      <c r="H40" s="400"/>
      <c r="I40" s="400"/>
      <c r="J40" s="400"/>
      <c r="K40" s="400"/>
      <c r="L40" s="400"/>
      <c r="M40" s="400"/>
      <c r="N40" s="400"/>
      <c r="O40" s="400"/>
      <c r="P40" s="400"/>
      <c r="Q40" s="400"/>
      <c r="R40" s="400"/>
      <c r="S40" s="400"/>
      <c r="T40" s="400"/>
      <c r="U40" s="400"/>
      <c r="V40" s="400"/>
      <c r="W40" s="400"/>
      <c r="X40" s="400"/>
      <c r="Y40" s="400"/>
      <c r="Z40" s="400"/>
      <c r="AA40" s="400"/>
      <c r="AB40" s="400"/>
      <c r="AC40" s="400"/>
      <c r="AD40" s="400"/>
      <c r="AE40" s="400"/>
      <c r="AF40" s="400"/>
      <c r="AG40" s="400"/>
      <c r="AH40" s="400"/>
      <c r="AI40" s="400"/>
      <c r="AJ40" s="400"/>
      <c r="AK40" s="400"/>
      <c r="AL40" s="400"/>
      <c r="AM40" s="400"/>
      <c r="AN40" s="400"/>
      <c r="AO40" s="400"/>
      <c r="AP40" s="400"/>
      <c r="AQ40" s="400"/>
      <c r="AR40" s="400"/>
      <c r="AS40" s="400"/>
      <c r="AT40" s="400"/>
      <c r="AU40" s="400"/>
      <c r="AV40" s="400"/>
      <c r="AW40" s="400"/>
      <c r="AX40" s="400"/>
      <c r="AY40" s="400"/>
      <c r="AZ40" s="400"/>
      <c r="BA40" s="400"/>
      <c r="BB40" s="400"/>
      <c r="BC40" s="400"/>
      <c r="BD40" s="400"/>
      <c r="BE40" s="400"/>
      <c r="BF40" s="400"/>
      <c r="BG40" s="400"/>
    </row>
    <row r="41" spans="1:70" x14ac:dyDescent="0.15">
      <c r="A41" s="228"/>
      <c r="B41" s="228"/>
      <c r="C41" s="228"/>
      <c r="D41" s="228"/>
      <c r="E41" s="400"/>
      <c r="F41" s="400"/>
      <c r="G41" s="400"/>
      <c r="H41" s="400"/>
      <c r="I41" s="400"/>
      <c r="J41" s="400"/>
      <c r="K41" s="400"/>
      <c r="L41" s="400"/>
      <c r="M41" s="400"/>
      <c r="N41" s="400"/>
      <c r="O41" s="400"/>
      <c r="P41" s="400"/>
      <c r="Q41" s="400"/>
      <c r="R41" s="400"/>
      <c r="S41" s="400"/>
      <c r="T41" s="400"/>
      <c r="U41" s="400"/>
      <c r="V41" s="400"/>
      <c r="W41" s="400"/>
      <c r="X41" s="400"/>
      <c r="Y41" s="400"/>
      <c r="Z41" s="400"/>
      <c r="AA41" s="400"/>
      <c r="AB41" s="400"/>
      <c r="AC41" s="400"/>
      <c r="AD41" s="400"/>
      <c r="AE41" s="400"/>
      <c r="AF41" s="400"/>
      <c r="AG41" s="400"/>
      <c r="AH41" s="400"/>
      <c r="AI41" s="400"/>
      <c r="AJ41" s="400"/>
      <c r="AK41" s="400"/>
      <c r="AL41" s="400"/>
      <c r="AM41" s="400"/>
      <c r="AN41" s="400"/>
      <c r="AO41" s="400"/>
      <c r="AP41" s="400"/>
      <c r="AQ41" s="400"/>
      <c r="AR41" s="400"/>
      <c r="AS41" s="400"/>
      <c r="AT41" s="400"/>
      <c r="AU41" s="400"/>
      <c r="AV41" s="400"/>
      <c r="AW41" s="400"/>
      <c r="AX41" s="400"/>
      <c r="AY41" s="400"/>
      <c r="AZ41" s="400"/>
      <c r="BA41" s="400"/>
      <c r="BB41" s="400"/>
      <c r="BC41" s="400"/>
      <c r="BD41" s="400"/>
      <c r="BE41" s="400"/>
      <c r="BF41" s="400"/>
      <c r="BG41" s="400"/>
    </row>
    <row r="42" spans="1:70" x14ac:dyDescent="0.15">
      <c r="A42" s="5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221" t="s">
        <v>265</v>
      </c>
      <c r="AO42" s="221"/>
      <c r="AP42" s="221"/>
      <c r="AQ42" s="221"/>
      <c r="AR42" s="221"/>
      <c r="AS42" s="221"/>
      <c r="AT42" s="221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2"/>
    </row>
    <row r="43" spans="1:70" x14ac:dyDescent="0.15">
      <c r="A43" s="17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222"/>
      <c r="AO43" s="222"/>
      <c r="AP43" s="222"/>
      <c r="AQ43" s="222"/>
      <c r="AR43" s="222"/>
      <c r="AS43" s="222"/>
      <c r="AT43" s="222"/>
      <c r="AU43" s="9"/>
      <c r="AV43" s="9"/>
      <c r="AW43" s="9"/>
      <c r="AX43" s="9"/>
      <c r="AY43" s="9"/>
      <c r="AZ43" s="9"/>
      <c r="BA43" s="9"/>
      <c r="BB43" s="9"/>
      <c r="BC43" s="9"/>
      <c r="BD43" s="9"/>
      <c r="BE43" s="9"/>
      <c r="BF43" s="9"/>
      <c r="BG43" s="3"/>
    </row>
    <row r="44" spans="1:70" x14ac:dyDescent="0.15">
      <c r="A44" s="17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222" t="s">
        <v>156</v>
      </c>
      <c r="AO44" s="222"/>
      <c r="AP44" s="222"/>
      <c r="AQ44" s="222"/>
      <c r="AR44" s="222"/>
      <c r="AS44" s="222"/>
      <c r="AT44" s="222"/>
      <c r="AU44" s="223">
        <f>AX21</f>
        <v>0</v>
      </c>
      <c r="AV44" s="222"/>
      <c r="AW44" s="222"/>
      <c r="AX44" s="222"/>
      <c r="AY44" s="222"/>
      <c r="AZ44" s="222"/>
      <c r="BA44" s="224" t="s">
        <v>157</v>
      </c>
      <c r="BB44" s="224"/>
      <c r="BC44" s="224"/>
      <c r="BD44" s="224"/>
      <c r="BE44" s="224"/>
      <c r="BF44" s="224"/>
      <c r="BG44" s="225"/>
    </row>
    <row r="45" spans="1:70" x14ac:dyDescent="0.15">
      <c r="A45" s="17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226">
        <f>AY2</f>
        <v>0</v>
      </c>
      <c r="AP45" s="226"/>
      <c r="AQ45" s="226"/>
      <c r="AR45" s="226"/>
      <c r="AS45" s="226"/>
      <c r="AT45" s="226"/>
      <c r="AU45" s="222" t="s">
        <v>158</v>
      </c>
      <c r="AV45" s="222"/>
      <c r="AW45" s="222"/>
      <c r="AX45" s="9"/>
      <c r="AY45" s="9"/>
      <c r="AZ45" s="9"/>
      <c r="BA45" s="9"/>
      <c r="BB45" s="9"/>
      <c r="BC45" s="9"/>
      <c r="BD45" s="9"/>
      <c r="BE45" s="222" t="s">
        <v>159</v>
      </c>
      <c r="BF45" s="222"/>
      <c r="BG45" s="3"/>
    </row>
    <row r="46" spans="1:70" x14ac:dyDescent="0.15">
      <c r="A46" s="7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227"/>
      <c r="AP46" s="227"/>
      <c r="AQ46" s="227"/>
      <c r="AR46" s="227"/>
      <c r="AS46" s="227"/>
      <c r="AT46" s="227"/>
      <c r="AU46" s="219"/>
      <c r="AV46" s="219"/>
      <c r="AW46" s="219"/>
      <c r="AX46" s="8"/>
      <c r="AY46" s="8"/>
      <c r="AZ46" s="8"/>
      <c r="BA46" s="8"/>
      <c r="BB46" s="8"/>
      <c r="BC46" s="8"/>
      <c r="BD46" s="8"/>
      <c r="BE46" s="219"/>
      <c r="BF46" s="219"/>
      <c r="BG46" s="4"/>
    </row>
    <row r="49" spans="1:23" x14ac:dyDescent="0.15">
      <c r="C49" s="220"/>
      <c r="D49" s="220"/>
      <c r="E49" s="220"/>
      <c r="F49" s="220"/>
      <c r="G49" s="220"/>
      <c r="H49" s="220"/>
      <c r="I49" s="220"/>
      <c r="J49" s="220"/>
      <c r="K49" s="220"/>
      <c r="L49" s="220"/>
      <c r="M49" s="220"/>
      <c r="N49" s="220"/>
      <c r="O49" s="220"/>
      <c r="P49" s="220"/>
      <c r="Q49" s="220"/>
      <c r="R49" s="220"/>
      <c r="S49" s="220"/>
      <c r="T49" s="220"/>
      <c r="U49" s="220"/>
      <c r="V49" s="220"/>
      <c r="W49" s="220"/>
    </row>
    <row r="50" spans="1:23" x14ac:dyDescent="0.15">
      <c r="A50" s="1" t="str">
        <f>IF(①入力シート!D27="扶養親族あり","*","")</f>
        <v/>
      </c>
      <c r="C50" s="220"/>
      <c r="D50" s="220"/>
      <c r="E50" s="220"/>
      <c r="F50" s="220"/>
      <c r="G50" s="220"/>
      <c r="H50" s="220"/>
      <c r="I50" s="220"/>
      <c r="J50" s="220"/>
      <c r="K50" s="220"/>
      <c r="L50" s="220"/>
      <c r="M50" s="220"/>
      <c r="N50" s="220"/>
      <c r="O50" s="220"/>
      <c r="P50" s="220"/>
      <c r="Q50" s="220"/>
      <c r="R50" s="220"/>
      <c r="S50" s="220"/>
      <c r="T50" s="220"/>
      <c r="U50" s="220"/>
      <c r="V50" s="220"/>
      <c r="W50" s="220"/>
    </row>
  </sheetData>
  <sheetProtection algorithmName="SHA-512" hashValue="M0NfsI037FBv3vOVAFrYe7nXJxC7zxm+phfBCONlIzIEjZXT7JaTEQtx94iV2vrpOw9K4EgIlX5yru6dZiH8Hw==" saltValue="mV8pszW1pI8KsEoS24CZzg==" spinCount="100000" sheet="1" selectLockedCells="1"/>
  <mergeCells count="236">
    <mergeCell ref="A2:T4"/>
    <mergeCell ref="U2:Y4"/>
    <mergeCell ref="Z2:AD4"/>
    <mergeCell ref="AE2:AS4"/>
    <mergeCell ref="AT2:AX4"/>
    <mergeCell ref="AY2:BG4"/>
    <mergeCell ref="A7:F7"/>
    <mergeCell ref="G7:I7"/>
    <mergeCell ref="J7:T7"/>
    <mergeCell ref="A8:F8"/>
    <mergeCell ref="G8:I8"/>
    <mergeCell ref="J8:T8"/>
    <mergeCell ref="A5:F5"/>
    <mergeCell ref="G5:I5"/>
    <mergeCell ref="J5:T5"/>
    <mergeCell ref="A6:F6"/>
    <mergeCell ref="G6:I6"/>
    <mergeCell ref="J6:T6"/>
    <mergeCell ref="A11:F11"/>
    <mergeCell ref="G11:I11"/>
    <mergeCell ref="J11:T11"/>
    <mergeCell ref="A12:F12"/>
    <mergeCell ref="G12:I12"/>
    <mergeCell ref="J12:T12"/>
    <mergeCell ref="A9:F9"/>
    <mergeCell ref="G9:I9"/>
    <mergeCell ref="J9:T9"/>
    <mergeCell ref="A10:F10"/>
    <mergeCell ref="G10:I10"/>
    <mergeCell ref="J10:T10"/>
    <mergeCell ref="I15:AI15"/>
    <mergeCell ref="AJ15:AL15"/>
    <mergeCell ref="AM15:BG15"/>
    <mergeCell ref="A16:E16"/>
    <mergeCell ref="F16:AD16"/>
    <mergeCell ref="AE16:AI16"/>
    <mergeCell ref="AJ16:AP16"/>
    <mergeCell ref="AQ16:BG16"/>
    <mergeCell ref="AU13:AZ13"/>
    <mergeCell ref="BA13:BG13"/>
    <mergeCell ref="A14:C15"/>
    <mergeCell ref="D14:E14"/>
    <mergeCell ref="F14:H14"/>
    <mergeCell ref="I14:AI14"/>
    <mergeCell ref="AJ14:AL14"/>
    <mergeCell ref="AM14:BG14"/>
    <mergeCell ref="D15:E15"/>
    <mergeCell ref="F15:H15"/>
    <mergeCell ref="A13:E13"/>
    <mergeCell ref="F13:T13"/>
    <mergeCell ref="U13:Z13"/>
    <mergeCell ref="AA13:AG13"/>
    <mergeCell ref="AH13:AM13"/>
    <mergeCell ref="AN13:AT13"/>
    <mergeCell ref="BF17:BG18"/>
    <mergeCell ref="A18:AP18"/>
    <mergeCell ref="A19:E19"/>
    <mergeCell ref="F19:AP19"/>
    <mergeCell ref="AQ19:AU20"/>
    <mergeCell ref="AX19:BE20"/>
    <mergeCell ref="BF19:BG20"/>
    <mergeCell ref="A20:E20"/>
    <mergeCell ref="F20:V20"/>
    <mergeCell ref="W20:AA20"/>
    <mergeCell ref="A17:E17"/>
    <mergeCell ref="F17:AD17"/>
    <mergeCell ref="AE17:AI17"/>
    <mergeCell ref="AJ17:AP17"/>
    <mergeCell ref="AQ17:AU18"/>
    <mergeCell ref="AX17:BE18"/>
    <mergeCell ref="AB20:AP20"/>
    <mergeCell ref="A21:B30"/>
    <mergeCell ref="C21:H21"/>
    <mergeCell ref="I21:M21"/>
    <mergeCell ref="O21:S21"/>
    <mergeCell ref="U21:Y21"/>
    <mergeCell ref="AA21:AE21"/>
    <mergeCell ref="AG21:AK21"/>
    <mergeCell ref="AL21:AP21"/>
    <mergeCell ref="C23:H24"/>
    <mergeCell ref="C25:D28"/>
    <mergeCell ref="E25:H25"/>
    <mergeCell ref="I25:K25"/>
    <mergeCell ref="L25:P25"/>
    <mergeCell ref="R25:U25"/>
    <mergeCell ref="W25:Z25"/>
    <mergeCell ref="C30:H30"/>
    <mergeCell ref="AQ21:AU22"/>
    <mergeCell ref="AX21:BE22"/>
    <mergeCell ref="BF21:BG22"/>
    <mergeCell ref="C22:H22"/>
    <mergeCell ref="I22:M22"/>
    <mergeCell ref="O22:S22"/>
    <mergeCell ref="U22:Y22"/>
    <mergeCell ref="AA22:AE22"/>
    <mergeCell ref="AG22:AK22"/>
    <mergeCell ref="AL22:AP22"/>
    <mergeCell ref="BF23:BG24"/>
    <mergeCell ref="R24:V24"/>
    <mergeCell ref="W24:AA24"/>
    <mergeCell ref="AX24:BE24"/>
    <mergeCell ref="I23:Q24"/>
    <mergeCell ref="R23:AA23"/>
    <mergeCell ref="AB23:AF24"/>
    <mergeCell ref="AG23:AK24"/>
    <mergeCell ref="AL23:AP24"/>
    <mergeCell ref="AQ23:AU24"/>
    <mergeCell ref="AX23:AZ23"/>
    <mergeCell ref="BA23:BC23"/>
    <mergeCell ref="BD23:BE23"/>
    <mergeCell ref="BD25:BE25"/>
    <mergeCell ref="E26:H28"/>
    <mergeCell ref="I26:K26"/>
    <mergeCell ref="L26:P26"/>
    <mergeCell ref="R26:U28"/>
    <mergeCell ref="V26:V28"/>
    <mergeCell ref="W26:Z28"/>
    <mergeCell ref="AA26:AA28"/>
    <mergeCell ref="AB26:AE28"/>
    <mergeCell ref="AF26:AF28"/>
    <mergeCell ref="AB25:AE25"/>
    <mergeCell ref="AG25:AJ25"/>
    <mergeCell ref="AL25:AO25"/>
    <mergeCell ref="AQ25:AU26"/>
    <mergeCell ref="AX25:AZ25"/>
    <mergeCell ref="BA25:BC25"/>
    <mergeCell ref="AG26:AJ28"/>
    <mergeCell ref="AK26:AK28"/>
    <mergeCell ref="AL26:AO28"/>
    <mergeCell ref="AP26:AP28"/>
    <mergeCell ref="AX26:BE26"/>
    <mergeCell ref="BF26:BG26"/>
    <mergeCell ref="I27:K27"/>
    <mergeCell ref="L27:P27"/>
    <mergeCell ref="AQ27:AU29"/>
    <mergeCell ref="AV27:AX27"/>
    <mergeCell ref="AY27:BB27"/>
    <mergeCell ref="I28:K28"/>
    <mergeCell ref="L28:P28"/>
    <mergeCell ref="AB29:AE29"/>
    <mergeCell ref="AL29:AO29"/>
    <mergeCell ref="AX29:BE29"/>
    <mergeCell ref="BF29:BG29"/>
    <mergeCell ref="AX30:BE30"/>
    <mergeCell ref="BF30:BG30"/>
    <mergeCell ref="C29:D29"/>
    <mergeCell ref="E29:H29"/>
    <mergeCell ref="I29:K29"/>
    <mergeCell ref="L29:P29"/>
    <mergeCell ref="R29:U29"/>
    <mergeCell ref="W29:Z29"/>
    <mergeCell ref="A31:B39"/>
    <mergeCell ref="C31:H31"/>
    <mergeCell ref="I31:M31"/>
    <mergeCell ref="O31:S31"/>
    <mergeCell ref="U31:Y31"/>
    <mergeCell ref="AA31:AE31"/>
    <mergeCell ref="X35:AB35"/>
    <mergeCell ref="AD35:AH35"/>
    <mergeCell ref="AG29:AJ29"/>
    <mergeCell ref="AG31:AK31"/>
    <mergeCell ref="AL31:AP31"/>
    <mergeCell ref="C32:H33"/>
    <mergeCell ref="I32:K33"/>
    <mergeCell ref="L32:Q33"/>
    <mergeCell ref="R32:AC32"/>
    <mergeCell ref="AD32:AI33"/>
    <mergeCell ref="AJ32:AO33"/>
    <mergeCell ref="AP32:AU33"/>
    <mergeCell ref="AV32:BA33"/>
    <mergeCell ref="BB32:BG33"/>
    <mergeCell ref="R33:W33"/>
    <mergeCell ref="X33:AC33"/>
    <mergeCell ref="C34:H34"/>
    <mergeCell ref="I34:K34"/>
    <mergeCell ref="L34:P34"/>
    <mergeCell ref="R34:V34"/>
    <mergeCell ref="X34:AB34"/>
    <mergeCell ref="AD34:AH34"/>
    <mergeCell ref="AJ34:AN34"/>
    <mergeCell ref="AP34:AU34"/>
    <mergeCell ref="AV34:BA34"/>
    <mergeCell ref="BB34:BF34"/>
    <mergeCell ref="BI34:BR36"/>
    <mergeCell ref="C35:D38"/>
    <mergeCell ref="E35:H35"/>
    <mergeCell ref="I35:K35"/>
    <mergeCell ref="L35:P35"/>
    <mergeCell ref="R35:V35"/>
    <mergeCell ref="AJ35:AN35"/>
    <mergeCell ref="AP35:AT35"/>
    <mergeCell ref="AV35:AZ35"/>
    <mergeCell ref="BB35:BG35"/>
    <mergeCell ref="E36:H36"/>
    <mergeCell ref="I36:J36"/>
    <mergeCell ref="L36:P36"/>
    <mergeCell ref="R36:V36"/>
    <mergeCell ref="X36:AB36"/>
    <mergeCell ref="AD36:AH36"/>
    <mergeCell ref="AJ36:AN36"/>
    <mergeCell ref="AP36:AT36"/>
    <mergeCell ref="AV36:AZ36"/>
    <mergeCell ref="BB36:BF36"/>
    <mergeCell ref="E37:H37"/>
    <mergeCell ref="I37:J37"/>
    <mergeCell ref="L37:P37"/>
    <mergeCell ref="R37:V37"/>
    <mergeCell ref="X37:AC37"/>
    <mergeCell ref="AD37:AH37"/>
    <mergeCell ref="AJ38:AN38"/>
    <mergeCell ref="AP38:AT38"/>
    <mergeCell ref="AV38:AZ38"/>
    <mergeCell ref="BB38:BF38"/>
    <mergeCell ref="C39:H39"/>
    <mergeCell ref="AX39:BE39"/>
    <mergeCell ref="BF39:BG39"/>
    <mergeCell ref="AJ37:AN37"/>
    <mergeCell ref="AP37:AT37"/>
    <mergeCell ref="AV37:AZ37"/>
    <mergeCell ref="BB37:BF37"/>
    <mergeCell ref="E38:H38"/>
    <mergeCell ref="I38:J38"/>
    <mergeCell ref="L38:P38"/>
    <mergeCell ref="R38:W38"/>
    <mergeCell ref="X38:AC38"/>
    <mergeCell ref="AD38:AH38"/>
    <mergeCell ref="AO45:AT46"/>
    <mergeCell ref="AU45:AW46"/>
    <mergeCell ref="BE45:BF46"/>
    <mergeCell ref="C49:W50"/>
    <mergeCell ref="A40:D41"/>
    <mergeCell ref="E40:BG41"/>
    <mergeCell ref="AN42:AT43"/>
    <mergeCell ref="AN44:AT44"/>
    <mergeCell ref="AU44:AZ44"/>
    <mergeCell ref="BA44:BG44"/>
  </mergeCells>
  <phoneticPr fontId="2"/>
  <conditionalFormatting sqref="A31:BG39">
    <cfRule type="expression" dxfId="0" priority="1">
      <formula>$A$50="*"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4" orientation="landscape" blackAndWhite="1" r:id="rId1"/>
  <rowBreaks count="1" manualBreakCount="1">
    <brk id="47" max="58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リストデータ!$A$13:$A$16</xm:f>
          </x14:formula1>
          <xm:sqref>G8:I8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2:M20"/>
  <sheetViews>
    <sheetView workbookViewId="0">
      <selection activeCell="E16" sqref="E16"/>
    </sheetView>
  </sheetViews>
  <sheetFormatPr defaultRowHeight="13.5" x14ac:dyDescent="0.15"/>
  <cols>
    <col min="2" max="3" width="15.125" bestFit="1" customWidth="1"/>
    <col min="5" max="5" width="9.5" bestFit="1" customWidth="1"/>
  </cols>
  <sheetData>
    <row r="2" spans="1:13" x14ac:dyDescent="0.15">
      <c r="A2" t="s">
        <v>6</v>
      </c>
      <c r="C2" t="s">
        <v>16</v>
      </c>
      <c r="D2" t="s">
        <v>144</v>
      </c>
      <c r="E2" t="s">
        <v>26</v>
      </c>
      <c r="F2">
        <v>0</v>
      </c>
      <c r="G2" t="s">
        <v>35</v>
      </c>
      <c r="H2" t="s">
        <v>45</v>
      </c>
      <c r="I2" t="s">
        <v>27</v>
      </c>
    </row>
    <row r="3" spans="1:13" x14ac:dyDescent="0.15">
      <c r="A3" t="s">
        <v>7</v>
      </c>
      <c r="C3" t="s">
        <v>17</v>
      </c>
      <c r="D3" t="s">
        <v>18</v>
      </c>
      <c r="E3" t="s">
        <v>25</v>
      </c>
      <c r="F3">
        <v>1</v>
      </c>
      <c r="G3" t="s">
        <v>36</v>
      </c>
      <c r="H3" t="s">
        <v>46</v>
      </c>
      <c r="I3" t="s">
        <v>49</v>
      </c>
    </row>
    <row r="4" spans="1:13" x14ac:dyDescent="0.15">
      <c r="A4" t="s">
        <v>8</v>
      </c>
      <c r="F4">
        <v>2</v>
      </c>
      <c r="G4" t="s">
        <v>37</v>
      </c>
      <c r="I4" t="s">
        <v>52</v>
      </c>
    </row>
    <row r="5" spans="1:13" x14ac:dyDescent="0.15">
      <c r="F5">
        <v>3</v>
      </c>
      <c r="G5" t="s">
        <v>38</v>
      </c>
      <c r="I5" t="s">
        <v>53</v>
      </c>
    </row>
    <row r="6" spans="1:13" x14ac:dyDescent="0.15">
      <c r="F6">
        <v>4</v>
      </c>
      <c r="G6" t="s">
        <v>16</v>
      </c>
    </row>
    <row r="7" spans="1:13" x14ac:dyDescent="0.15">
      <c r="F7">
        <v>5</v>
      </c>
      <c r="G7" t="s">
        <v>140</v>
      </c>
    </row>
    <row r="12" spans="1:13" x14ac:dyDescent="0.15">
      <c r="A12" s="158"/>
      <c r="B12" s="158"/>
      <c r="C12" s="158"/>
      <c r="D12" s="158"/>
      <c r="E12" s="158"/>
      <c r="F12" s="158"/>
      <c r="G12" s="158"/>
      <c r="H12" s="158"/>
      <c r="I12" s="158"/>
      <c r="J12" s="158"/>
      <c r="K12" s="158"/>
      <c r="L12" s="158"/>
      <c r="M12" s="158"/>
    </row>
    <row r="13" spans="1:13" x14ac:dyDescent="0.15">
      <c r="A13" s="159" t="s">
        <v>248</v>
      </c>
      <c r="B13" s="158" t="s">
        <v>249</v>
      </c>
      <c r="C13" s="158" t="s">
        <v>221</v>
      </c>
      <c r="D13" s="158"/>
      <c r="E13" s="158">
        <v>20130006</v>
      </c>
      <c r="F13" s="158" t="s">
        <v>251</v>
      </c>
      <c r="G13" s="74"/>
      <c r="H13" s="74"/>
      <c r="I13" s="74"/>
      <c r="J13" s="74"/>
      <c r="K13" s="74"/>
      <c r="L13" s="74"/>
      <c r="M13" s="74"/>
    </row>
    <row r="14" spans="1:13" x14ac:dyDescent="0.15">
      <c r="A14" s="159" t="s">
        <v>250</v>
      </c>
      <c r="B14" s="158" t="s">
        <v>175</v>
      </c>
      <c r="C14" s="159" t="s">
        <v>222</v>
      </c>
      <c r="D14" s="158"/>
      <c r="E14" s="158">
        <v>20130007</v>
      </c>
      <c r="F14" s="158" t="s">
        <v>252</v>
      </c>
      <c r="G14" s="74"/>
      <c r="H14" s="74"/>
      <c r="I14" s="74"/>
      <c r="J14" s="74"/>
      <c r="K14" s="74"/>
      <c r="L14" s="74"/>
      <c r="M14" s="74"/>
    </row>
    <row r="15" spans="1:13" x14ac:dyDescent="0.15">
      <c r="A15" s="160" t="s">
        <v>255</v>
      </c>
      <c r="B15" s="74" t="s">
        <v>256</v>
      </c>
      <c r="C15" s="74"/>
      <c r="D15" s="158"/>
      <c r="E15" s="158">
        <v>20130008</v>
      </c>
      <c r="F15" s="158" t="s">
        <v>257</v>
      </c>
      <c r="G15" s="74"/>
      <c r="H15" s="74"/>
      <c r="I15" s="74"/>
      <c r="J15" s="74"/>
      <c r="K15" s="74"/>
      <c r="L15" s="74"/>
      <c r="M15" s="74"/>
    </row>
    <row r="16" spans="1:13" x14ac:dyDescent="0.15">
      <c r="A16" s="160" t="s">
        <v>258</v>
      </c>
      <c r="B16" s="74" t="s">
        <v>259</v>
      </c>
      <c r="C16" s="74"/>
      <c r="D16" s="158"/>
      <c r="E16" s="158">
        <v>20070007</v>
      </c>
      <c r="F16" s="158" t="s">
        <v>260</v>
      </c>
      <c r="G16" s="74"/>
      <c r="H16" s="74"/>
      <c r="I16" s="74"/>
      <c r="J16" s="74"/>
      <c r="K16" s="74"/>
      <c r="L16" s="74"/>
      <c r="M16" s="74"/>
    </row>
    <row r="17" spans="1:5" x14ac:dyDescent="0.15">
      <c r="A17" s="18"/>
      <c r="C17" s="18"/>
      <c r="E17" s="18"/>
    </row>
    <row r="18" spans="1:5" x14ac:dyDescent="0.15">
      <c r="A18" s="160" t="s">
        <v>174</v>
      </c>
      <c r="B18" s="74" t="s">
        <v>221</v>
      </c>
    </row>
    <row r="19" spans="1:5" x14ac:dyDescent="0.15">
      <c r="A19" s="160" t="s">
        <v>173</v>
      </c>
      <c r="B19" s="74" t="s">
        <v>222</v>
      </c>
    </row>
    <row r="20" spans="1:5" x14ac:dyDescent="0.15">
      <c r="A20" s="160" t="s">
        <v>173</v>
      </c>
      <c r="B20" s="74" t="s">
        <v>261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6</vt:i4>
      </vt:variant>
    </vt:vector>
  </HeadingPairs>
  <TitlesOfParts>
    <vt:vector size="13" baseType="lpstr">
      <vt:lpstr>①入力シート</vt:lpstr>
      <vt:lpstr>②請求書</vt:lpstr>
      <vt:lpstr>③送付表</vt:lpstr>
      <vt:lpstr>④差し替え連絡書</vt:lpstr>
      <vt:lpstr>制度のまとめ</vt:lpstr>
      <vt:lpstr>請求書 (手入力用)</vt:lpstr>
      <vt:lpstr>リストデータ</vt:lpstr>
      <vt:lpstr>①入力シート!Print_Area</vt:lpstr>
      <vt:lpstr>②請求書!Print_Area</vt:lpstr>
      <vt:lpstr>③送付表!Print_Area</vt:lpstr>
      <vt:lpstr>④差し替え連絡書!Print_Area</vt:lpstr>
      <vt:lpstr>制度のまとめ!Print_Area</vt:lpstr>
      <vt:lpstr>'請求書 (手入力用)'!Print_Area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okayamaken</dc:creator>
  <cp:lastModifiedBy>Administrator</cp:lastModifiedBy>
  <cp:lastPrinted>2024-01-04T05:32:40Z</cp:lastPrinted>
  <dcterms:created xsi:type="dcterms:W3CDTF">2014-12-26T10:11:44Z</dcterms:created>
  <dcterms:modified xsi:type="dcterms:W3CDTF">2024-01-23T05:12:11Z</dcterms:modified>
</cp:coreProperties>
</file>